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  <sheet name="Vloerverwarming" sheetId="2" r:id="rId5"/>
    <sheet name="Ventilatie" sheetId="3" r:id="rId6"/>
    <sheet name="Radiatoren" sheetId="4" r:id="rId7"/>
    <sheet name="Transmissie" sheetId="5" r:id="rId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<sst xmlns="http://schemas.openxmlformats.org/spreadsheetml/2006/main" uniqueCount="206">
  <si>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Warmteverliesberekening</t>
  </si>
  <si>
    <t>Deze warmteverliesberekening werd uitgevoerd volgens de geldende normen.</t>
  </si>
  <si>
    <t>De berekening werd met de grootst mogelijke zorg opgesteld op basis van</t>
  </si>
  <si>
    <t>de informatie die ons ter beschikking werd gesteld.</t>
  </si>
  <si>
    <t>Gegevens project</t>
  </si>
  <si>
    <t>Opleiding - woning</t>
  </si>
  <si>
    <t>Projectnummer</t>
  </si>
  <si>
    <t>Berkenlaan 10</t>
  </si>
  <si>
    <t>Straatnaam &amp; Huisnummer</t>
  </si>
  <si>
    <t>3500 Hasselt</t>
  </si>
  <si>
    <t>Postcode &amp; Gemeente</t>
  </si>
  <si>
    <t>Gegevens bouwheer</t>
  </si>
  <si>
    <t>Jef Hoevaerts</t>
  </si>
  <si>
    <t>Voornaam &amp; Naam</t>
  </si>
  <si>
    <t>Delta Construct</t>
  </si>
  <si>
    <t>Bedrijfsnaam</t>
  </si>
  <si>
    <t>Vaartstraat 22</t>
  </si>
  <si>
    <t>3600 Genk</t>
  </si>
  <si>
    <t>Gebouw - Algemeen</t>
  </si>
  <si>
    <t>systeem D (mechanische toe- en afvoer met WTW)</t>
  </si>
  <si>
    <t>Type ventilatiesysteem</t>
  </si>
  <si>
    <t>Minimum buitentemperatuur</t>
  </si>
  <si>
    <t>°C</t>
  </si>
  <si>
    <t>Buitenmuur type 1</t>
  </si>
  <si>
    <t>W/m²K</t>
  </si>
  <si>
    <t>Vloer type 1</t>
  </si>
  <si>
    <t>Plat dak</t>
  </si>
  <si>
    <t>Hellend dak</t>
  </si>
  <si>
    <t>Zoldervloer (geïsoleerd)</t>
  </si>
  <si>
    <t>Raam</t>
  </si>
  <si>
    <t>Schuifraam</t>
  </si>
  <si>
    <t>Dakraam</t>
  </si>
  <si>
    <t>Buitendeur</t>
  </si>
  <si>
    <t>Garagepoort</t>
  </si>
  <si>
    <t>SD001</t>
  </si>
  <si>
    <t>Nodig vermogen opwekker</t>
  </si>
  <si>
    <t>Transmissieverlies</t>
  </si>
  <si>
    <t>kW</t>
  </si>
  <si>
    <t>Ventilatieverlies</t>
  </si>
  <si>
    <t>Opstartverlies</t>
  </si>
  <si>
    <t>Totaal</t>
  </si>
  <si>
    <t>NODIGE VERMOGENS RUIMTES</t>
  </si>
  <si>
    <t>RUIMTES</t>
  </si>
  <si>
    <t>AFMETINGEN RUIMTE</t>
  </si>
  <si>
    <t>GEGEVENS RUIMTE</t>
  </si>
  <si>
    <t>VENTILATIE</t>
  </si>
  <si>
    <t>VLOER 1</t>
  </si>
  <si>
    <t>VLOER 2</t>
  </si>
  <si>
    <t>VLOER 3</t>
  </si>
  <si>
    <t>PLAFOND 1</t>
  </si>
  <si>
    <t>PLAFOND 2</t>
  </si>
  <si>
    <t>PLAFOND 3</t>
  </si>
  <si>
    <t>BUITENMUUR 1</t>
  </si>
  <si>
    <t>BUITENMUUR 2</t>
  </si>
  <si>
    <t>RAAM 1</t>
  </si>
  <si>
    <t>RAAM 2</t>
  </si>
  <si>
    <t>DEUR/POORT</t>
  </si>
  <si>
    <t>BINNENMUUR 1</t>
  </si>
  <si>
    <t>BINNENMUUR 2</t>
  </si>
  <si>
    <t>BINNENMUUR 3</t>
  </si>
  <si>
    <t>BINNENMUUR 4</t>
  </si>
  <si>
    <t>NODIG VERMOGEN RUIMTE</t>
  </si>
  <si>
    <t>ID</t>
  </si>
  <si>
    <t>niveau</t>
  </si>
  <si>
    <t>L1</t>
  </si>
  <si>
    <t>m</t>
  </si>
  <si>
    <t>B1</t>
  </si>
  <si>
    <t>L2</t>
  </si>
  <si>
    <t>B2</t>
  </si>
  <si>
    <t>L3</t>
  </si>
  <si>
    <t>B3</t>
  </si>
  <si>
    <t>opp.</t>
  </si>
  <si>
    <t>m²</t>
  </si>
  <si>
    <t>gem. hoogte</t>
  </si>
  <si>
    <t>type</t>
  </si>
  <si>
    <t>verwarmd</t>
  </si>
  <si>
    <t>temp.</t>
  </si>
  <si>
    <t>plaatsing isolatie</t>
  </si>
  <si>
    <t>toevoer (van buiten)</t>
  </si>
  <si>
    <t>m³/h</t>
  </si>
  <si>
    <t>afvoer (naar buiten)</t>
  </si>
  <si>
    <t>transfer temp.</t>
  </si>
  <si>
    <t>bergrenzing</t>
  </si>
  <si>
    <t>isolatie</t>
  </si>
  <si>
    <t>lengte</t>
  </si>
  <si>
    <t>locatie</t>
  </si>
  <si>
    <t>grensmuur</t>
  </si>
  <si>
    <t>Qt</t>
  </si>
  <si>
    <t>W</t>
  </si>
  <si>
    <t>Qv</t>
  </si>
  <si>
    <t>Qhu</t>
  </si>
  <si>
    <t>Qverlies</t>
  </si>
  <si>
    <t xml:space="preserve">Open leefruimte </t>
  </si>
  <si>
    <t>gv</t>
  </si>
  <si>
    <t>living</t>
  </si>
  <si>
    <t>ja</t>
  </si>
  <si>
    <t>buiten</t>
  </si>
  <si>
    <t>grond 0 1 m onder grond</t>
  </si>
  <si>
    <t>vloer type 1</t>
  </si>
  <si>
    <t>slaapkamer</t>
  </si>
  <si>
    <t>geen isolatie</t>
  </si>
  <si>
    <t>gang</t>
  </si>
  <si>
    <t>buitenmuur type 1</t>
  </si>
  <si>
    <t>raam</t>
  </si>
  <si>
    <t>keuken</t>
  </si>
  <si>
    <t xml:space="preserve">Slaapkamer 1 </t>
  </si>
  <si>
    <t>1ste</t>
  </si>
  <si>
    <t>zolder binnen subdossier geisoleerd</t>
  </si>
  <si>
    <t xml:space="preserve">Slaapkamer 2 </t>
  </si>
  <si>
    <t>badkamer</t>
  </si>
  <si>
    <t xml:space="preserve">Slaapkamer 3 </t>
  </si>
  <si>
    <t xml:space="preserve">Inkom </t>
  </si>
  <si>
    <t>nee</t>
  </si>
  <si>
    <t>-</t>
  </si>
  <si>
    <t>binnenruimte</t>
  </si>
  <si>
    <t>buitendeur</t>
  </si>
  <si>
    <t xml:space="preserve">Overloop </t>
  </si>
  <si>
    <t xml:space="preserve">Badkamer </t>
  </si>
  <si>
    <t>berging</t>
  </si>
  <si>
    <t xml:space="preserve">Berging / Technische ruimte </t>
  </si>
  <si>
    <t xml:space="preserve">Keuken </t>
  </si>
  <si>
    <t>WC</t>
  </si>
  <si>
    <t>wc</t>
  </si>
  <si>
    <t>Zolder</t>
  </si>
  <si>
    <t>2 de</t>
  </si>
  <si>
    <t>buitenlucht</t>
  </si>
  <si>
    <t>hellend dak</t>
  </si>
  <si>
    <t>AFGIFTE-ELEMENTEN</t>
  </si>
  <si>
    <t>VLOERVERWARMING</t>
  </si>
  <si>
    <t>RADIATOREN</t>
  </si>
  <si>
    <t>TOTAAL</t>
  </si>
  <si>
    <t>Qverlies,vloer</t>
  </si>
  <si>
    <t>aanwezig</t>
  </si>
  <si>
    <t>blind vlak</t>
  </si>
  <si>
    <t>netto opp.</t>
  </si>
  <si>
    <t>vloerafwerking</t>
  </si>
  <si>
    <t>legafstand</t>
  </si>
  <si>
    <t>mm</t>
  </si>
  <si>
    <t>extra leiding</t>
  </si>
  <si>
    <t>Qafgifte,berekening</t>
  </si>
  <si>
    <t>temp. vloer</t>
  </si>
  <si>
    <t>aantal kringen</t>
  </si>
  <si>
    <t>buislengte</t>
  </si>
  <si>
    <t>randisolatie</t>
  </si>
  <si>
    <t>debiet</t>
  </si>
  <si>
    <t>l/min</t>
  </si>
  <si>
    <t>aantal</t>
  </si>
  <si>
    <t>Qontwerp,regime</t>
  </si>
  <si>
    <t>H</t>
  </si>
  <si>
    <t>L</t>
  </si>
  <si>
    <t>merk</t>
  </si>
  <si>
    <t>serie</t>
  </si>
  <si>
    <t>omschrijving</t>
  </si>
  <si>
    <t>artikelnummer</t>
  </si>
  <si>
    <t>Qafgifte,75/65/20</t>
  </si>
  <si>
    <t>Qafgifte</t>
  </si>
  <si>
    <t>afwijking</t>
  </si>
  <si>
    <t>tegel (0 m²k/W)</t>
  </si>
  <si>
    <t>+848 (+52.0%)</t>
  </si>
  <si>
    <t>≤</t>
  </si>
  <si>
    <t>Jaga</t>
  </si>
  <si>
    <t>Strada (DBH)</t>
  </si>
  <si>
    <t>Jaga – Strada (DBH) – 21 – [350 x 700] – 2810W</t>
  </si>
  <si>
    <t>STRW.03507021/133/ACO-TPT-BMS</t>
  </si>
  <si>
    <t>+402 (+43.4%)</t>
  </si>
  <si>
    <t>Jaga – Strada (DBH) – 10 – [350 x 1000] – 2082W</t>
  </si>
  <si>
    <t>STRW.03510010/133/ACO-TPT-BMS</t>
  </si>
  <si>
    <t>+289 (+42.8%)</t>
  </si>
  <si>
    <t>+262 (+37.3%)</t>
  </si>
  <si>
    <t>Jaga – Strada (DBH) – 21 – [350 x 1000] – 5000W</t>
  </si>
  <si>
    <t>STRW.03510021/133/ACO-TPT-BMS</t>
  </si>
  <si>
    <t>+316 (+21.9%)</t>
  </si>
  <si>
    <t>Jaga – Strada (DBH) – 10 – [350 x 600] – 1066W</t>
  </si>
  <si>
    <t>STRW.03506010/133/ACO-TPT-BMS</t>
  </si>
  <si>
    <t>+307 (+132.6%)</t>
  </si>
  <si>
    <t>+283 (+32.8%)</t>
  </si>
  <si>
    <t>Inregeling</t>
  </si>
  <si>
    <t>Vertrektemperatuur</t>
  </si>
  <si>
    <t>Retourtemperatuur</t>
  </si>
  <si>
    <t>Totale waterinhoud (l)</t>
  </si>
  <si>
    <t>Ruimtes</t>
  </si>
  <si>
    <t>Vloerverwarming</t>
  </si>
  <si>
    <t>Resultaat</t>
  </si>
  <si>
    <t>Kring nr.</t>
  </si>
  <si>
    <t>Afwerking</t>
  </si>
  <si>
    <t>Temp. (°C)</t>
  </si>
  <si>
    <t>Qverlies (W)</t>
  </si>
  <si>
    <t>bruto opp. (m²)</t>
  </si>
  <si>
    <t>netto opp. (m²)</t>
  </si>
  <si>
    <t>Legafstand (cm)</t>
  </si>
  <si>
    <t>Buislengte (m)</t>
  </si>
  <si>
    <t>Vloertemp. (°C)</t>
  </si>
  <si>
    <t>Qafgifte (W)</t>
  </si>
  <si>
    <t>Tekort (W)</t>
  </si>
  <si>
    <t>Inregeling (l/min)</t>
  </si>
  <si>
    <t>Inregeling (l/u)</t>
  </si>
  <si>
    <t>Randisolatie (m/kring)</t>
  </si>
  <si>
    <t>GEEN</t>
  </si>
  <si>
    <t>Ventilatie</t>
  </si>
  <si>
    <t>Type</t>
  </si>
  <si>
    <t>Opp. ruimte (m²)</t>
  </si>
  <si>
    <t>Toevoer (m³/h)</t>
  </si>
  <si>
    <t>Afvoer (m³/h)</t>
  </si>
  <si>
    <t>Schildeel</t>
  </si>
  <si>
    <t>U-waarde (W/m²K)</t>
  </si>
  <si>
    <t>Transmissieverlies (W)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</si>
</sst>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22"/>
      <color rgb="FF353535"/>
      <name val="Calibri"/>
    </font>
    <font>
      <b val="0"/>
      <i val="0"/>
      <strike val="0"/>
      <u val="none"/>
      <sz val="11"/>
      <color rgb="FF353535"/>
      <name val="Calibri"/>
    </font>
    <font>
      <b val="1"/>
      <i val="0"/>
      <strike val="0"/>
      <u val="none"/>
      <sz val="11"/>
      <color rgb="FF353535"/>
      <name val="Calibri"/>
    </font>
    <font>
      <b val="1"/>
      <i val="0"/>
      <strike val="0"/>
      <u val="single"/>
      <sz val="16"/>
      <color rgb="FF353535"/>
      <name val="Calibri"/>
    </font>
    <font>
      <b val="1"/>
      <i val="0"/>
      <strike val="0"/>
      <u val="none"/>
      <sz val="11"/>
      <color rgb="FF00CC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D0D0D0"/>
        <bgColor rgb="FF000000"/>
      </patternFill>
    </fill>
  </fills>
  <borders count="2">
    <border>
      <left/>
      <right/>
      <top/>
      <bottom/>
      <diagonal/>
    </border>
    <border>
      <left style="thin">
        <color rgb="FF353535"/>
      </left>
      <right style="thin">
        <color rgb="FF353535"/>
      </right>
      <top style="thin">
        <color rgb="FF353535"/>
      </top>
      <bottom style="thin">
        <color rgb="FF353535"/>
      </bottom>
      <diagonal/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/>
    <xf xfId="0" fontId="2" numFmtId="0" fillId="0" borderId="1" applyFont="1" applyNumberFormat="0" applyFill="0" applyBorder="1" applyAlignment="1">
      <alignment horizontal="left" vertical="bottom" textRotation="0" wrapText="false" shrinkToFit="false"/>
    </xf>
    <xf xfId="0" fontId="4" numFmtId="0" fillId="0" borderId="0" applyFont="1" applyNumberFormat="0" applyFill="0" applyBorder="0" applyAlignment="0"/>
    <xf xfId="0" fontId="2" numFmtId="0" fillId="3" borderId="1" applyFont="1" applyNumberFormat="0" applyFill="1" applyBorder="1" applyAlignment="0"/>
    <xf xfId="0" fontId="2" numFmtId="0" fillId="3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1" applyBorder="1" applyAlignment="0"/>
    <xf xfId="0" fontId="3" numFmtId="0" fillId="2" borderId="1" applyFont="1" applyNumberFormat="0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a7e3c781b92c2f52a84960458e4f9d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2667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N77"/>
  <sheetViews>
    <sheetView tabSelected="1" workbookViewId="0" showGridLines="true" showRowColHeaders="1">
      <selection activeCell="A8" sqref="A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  <col min="13" max="13" width="20" customWidth="true" style="0"/>
    <col min="14" max="14" width="20" customWidth="true" style="0"/>
    <col min="15" max="15" width="20" customWidth="true" style="0"/>
    <col min="16" max="16" width="20" customWidth="true" style="0"/>
    <col min="17" max="17" width="20" customWidth="true" style="0"/>
    <col min="18" max="18" width="20" customWidth="true" style="0"/>
    <col min="19" max="19" width="20" customWidth="true" style="0"/>
    <col min="20" max="20" width="20" customWidth="true" style="0"/>
    <col min="21" max="21" width="20" customWidth="true" style="0"/>
    <col min="22" max="22" width="20" customWidth="true" style="0"/>
    <col min="23" max="23" width="20" customWidth="true" style="0"/>
    <col min="24" max="24" width="20" customWidth="true" style="0"/>
    <col min="25" max="25" width="20" customWidth="true" style="0"/>
    <col min="26" max="26" width="20" customWidth="true" style="0"/>
    <col min="27" max="27" width="20" customWidth="true" style="0"/>
    <col min="28" max="28" width="20" customWidth="true" style="0"/>
    <col min="29" max="29" width="20" customWidth="true" style="0"/>
    <col min="30" max="30" width="20" customWidth="true" style="0"/>
    <col min="31" max="31" width="20" customWidth="true" style="0"/>
    <col min="32" max="32" width="20" customWidth="true" style="0"/>
    <col min="33" max="33" width="20" customWidth="true" style="0"/>
    <col min="34" max="34" width="20" customWidth="true" style="0"/>
    <col min="35" max="35" width="20" customWidth="true" style="0"/>
    <col min="36" max="36" width="20" customWidth="true" style="0"/>
    <col min="37" max="37" width="20" customWidth="true" style="0"/>
    <col min="38" max="38" width="20" customWidth="true" style="0"/>
    <col min="39" max="39" width="20" customWidth="true" style="0"/>
    <col min="40" max="40" width="20" customWidth="true" style="0"/>
    <col min="41" max="41" width="20" customWidth="true" style="0"/>
    <col min="42" max="42" width="20" customWidth="true" style="0"/>
    <col min="43" max="43" width="20" customWidth="true" style="0"/>
    <col min="44" max="44" width="20" customWidth="true" style="0"/>
    <col min="45" max="45" width="20" customWidth="true" style="0"/>
    <col min="46" max="46" width="20" customWidth="true" style="0"/>
    <col min="47" max="47" width="20" customWidth="true" style="0"/>
    <col min="48" max="48" width="20" customWidth="true" style="0"/>
    <col min="49" max="49" width="20" customWidth="true" style="0"/>
    <col min="50" max="50" width="20" customWidth="true" style="0"/>
    <col min="51" max="51" width="20" customWidth="true" style="0"/>
    <col min="52" max="52" width="20" customWidth="true" style="0"/>
    <col min="53" max="53" width="20" customWidth="true" style="0"/>
    <col min="54" max="54" width="20" customWidth="true" style="0"/>
    <col min="55" max="55" width="20" customWidth="true" style="0"/>
    <col min="56" max="56" width="20" customWidth="true" style="0"/>
    <col min="57" max="57" width="20" customWidth="true" style="0"/>
    <col min="58" max="58" width="20" customWidth="true" style="0"/>
    <col min="59" max="59" width="20" customWidth="true" style="0"/>
    <col min="60" max="60" width="20" customWidth="true" style="0"/>
    <col min="61" max="61" width="20" customWidth="true" style="0"/>
    <col min="62" max="62" width="20" customWidth="true" style="0"/>
    <col min="63" max="63" width="20" customWidth="true" style="0"/>
    <col min="64" max="64" width="20" customWidth="true" style="0"/>
    <col min="65" max="65" width="20" customWidth="true" style="0"/>
    <col min="66" max="66" width="20" customWidth="true" style="0"/>
  </cols>
  <sheetData>
    <row r="1" spans="1:66">
      <c r="A1"/>
    </row>
    <row r="3" spans="1:66">
      <c r="C3" s="1" t="s">
        <v>0</v>
      </c>
    </row>
    <row r="5" spans="1:66">
      <c r="A5" s="2" t="s">
        <v>1</v>
      </c>
    </row>
    <row r="6" spans="1:66">
      <c r="A6" s="2" t="s">
        <v>2</v>
      </c>
    </row>
    <row r="7" spans="1:66">
      <c r="A7" s="2" t="s">
        <v>3</v>
      </c>
    </row>
    <row r="9" spans="1:66">
      <c r="A9" s="3" t="s">
        <v>4</v>
      </c>
      <c r="B9" s="5"/>
      <c r="C9" s="5"/>
      <c r="D9" s="5"/>
    </row>
    <row r="10" spans="1:66">
      <c r="A10" s="4" t="s">
        <v>6</v>
      </c>
      <c r="B10" s="4" t="s">
        <v>5</v>
      </c>
      <c r="C10" s="6"/>
      <c r="D10" s="6"/>
    </row>
    <row r="11" spans="1:66">
      <c r="A11" s="4" t="s">
        <v>8</v>
      </c>
      <c r="B11" s="4" t="s">
        <v>7</v>
      </c>
      <c r="C11" s="6"/>
      <c r="D11" s="6"/>
    </row>
    <row r="12" spans="1:66">
      <c r="A12" s="4" t="s">
        <v>10</v>
      </c>
      <c r="B12" s="4" t="s">
        <v>9</v>
      </c>
      <c r="C12" s="6"/>
      <c r="D12" s="6"/>
    </row>
    <row r="14" spans="1:66">
      <c r="A14" s="3" t="s">
        <v>11</v>
      </c>
      <c r="B14" s="5"/>
      <c r="C14" s="5"/>
      <c r="D14" s="5"/>
    </row>
    <row r="15" spans="1:66">
      <c r="A15" s="4" t="s">
        <v>13</v>
      </c>
      <c r="B15" s="4" t="s">
        <v>12</v>
      </c>
      <c r="C15" s="6"/>
      <c r="D15" s="6"/>
    </row>
    <row r="16" spans="1:66">
      <c r="A16" s="4" t="s">
        <v>15</v>
      </c>
      <c r="B16" s="4" t="s">
        <v>14</v>
      </c>
      <c r="C16" s="6"/>
      <c r="D16" s="6"/>
    </row>
    <row r="17" spans="1:66">
      <c r="A17" s="4" t="s">
        <v>8</v>
      </c>
      <c r="B17" s="4" t="s">
        <v>16</v>
      </c>
      <c r="C17" s="6"/>
      <c r="D17" s="6"/>
    </row>
    <row r="18" spans="1:66">
      <c r="A18" s="4" t="s">
        <v>10</v>
      </c>
      <c r="B18" s="4" t="s">
        <v>17</v>
      </c>
      <c r="C18" s="6"/>
      <c r="D18" s="6"/>
    </row>
    <row r="20" spans="1:66">
      <c r="A20" s="3" t="s">
        <v>18</v>
      </c>
      <c r="B20" s="5"/>
      <c r="C20" s="5"/>
      <c r="D20" s="5"/>
    </row>
    <row r="21" spans="1:66">
      <c r="A21" s="4" t="s">
        <v>20</v>
      </c>
      <c r="B21" s="7" t="s">
        <v>19</v>
      </c>
      <c r="C21" s="6"/>
      <c r="D21" s="6"/>
    </row>
    <row r="22" spans="1:66">
      <c r="A22" s="4" t="s">
        <v>21</v>
      </c>
      <c r="B22" s="7">
        <v>-7</v>
      </c>
      <c r="C22" s="6"/>
      <c r="D22" s="4" t="s">
        <v>22</v>
      </c>
    </row>
    <row r="23" spans="1:66">
      <c r="A23" s="4" t="s">
        <v>23</v>
      </c>
      <c r="B23" s="7">
        <v>0.17</v>
      </c>
      <c r="C23" s="6"/>
      <c r="D23" s="4" t="s">
        <v>24</v>
      </c>
    </row>
    <row r="24" spans="1:66">
      <c r="A24" s="4" t="s">
        <v>25</v>
      </c>
      <c r="B24" s="7">
        <v>0.188</v>
      </c>
      <c r="C24" s="6"/>
      <c r="D24" s="4" t="s">
        <v>24</v>
      </c>
    </row>
    <row r="25" spans="1:66">
      <c r="A25" s="4" t="s">
        <v>26</v>
      </c>
      <c r="B25" s="7">
        <v>0.137</v>
      </c>
      <c r="C25" s="6"/>
      <c r="D25" s="4" t="s">
        <v>24</v>
      </c>
    </row>
    <row r="26" spans="1:66">
      <c r="A26" s="4" t="s">
        <v>27</v>
      </c>
      <c r="B26" s="7">
        <v>0.165</v>
      </c>
      <c r="C26" s="6"/>
      <c r="D26" s="4" t="s">
        <v>24</v>
      </c>
    </row>
    <row r="27" spans="1:66">
      <c r="A27" s="4" t="s">
        <v>28</v>
      </c>
      <c r="B27" s="7">
        <v>0.163</v>
      </c>
      <c r="C27" s="6"/>
      <c r="D27" s="4" t="s">
        <v>24</v>
      </c>
    </row>
    <row r="28" spans="1:66">
      <c r="A28" s="4" t="s">
        <v>29</v>
      </c>
      <c r="B28" s="7">
        <v>1.2</v>
      </c>
      <c r="C28" s="6"/>
      <c r="D28" s="4" t="s">
        <v>24</v>
      </c>
    </row>
    <row r="29" spans="1:66">
      <c r="A29" s="4" t="s">
        <v>30</v>
      </c>
      <c r="B29" s="7">
        <v>1.44</v>
      </c>
      <c r="C29" s="6"/>
      <c r="D29" s="4" t="s">
        <v>24</v>
      </c>
    </row>
    <row r="30" spans="1:66">
      <c r="A30" s="4" t="s">
        <v>31</v>
      </c>
      <c r="B30" s="7">
        <v>1.4</v>
      </c>
      <c r="C30" s="6"/>
      <c r="D30" s="4" t="s">
        <v>24</v>
      </c>
    </row>
    <row r="31" spans="1:66">
      <c r="A31" s="4" t="s">
        <v>32</v>
      </c>
      <c r="B31" s="7">
        <v>1.8</v>
      </c>
      <c r="C31" s="6"/>
      <c r="D31" s="4" t="s">
        <v>24</v>
      </c>
    </row>
    <row r="32" spans="1:66">
      <c r="A32" s="4" t="s">
        <v>33</v>
      </c>
      <c r="B32" s="7">
        <v>1.8</v>
      </c>
      <c r="C32" s="6"/>
      <c r="D32" s="4" t="s">
        <v>24</v>
      </c>
    </row>
    <row r="35" spans="1:66">
      <c r="A35" s="8" t="s">
        <v>34</v>
      </c>
    </row>
    <row r="37" spans="1:66">
      <c r="A37" s="3" t="s">
        <v>35</v>
      </c>
      <c r="B37" s="5"/>
      <c r="C37" s="5"/>
    </row>
    <row r="38" spans="1:66">
      <c r="A38" s="4" t="s">
        <v>36</v>
      </c>
      <c r="B38" s="7">
        <v>3.45</v>
      </c>
      <c r="C38" s="4" t="s">
        <v>37</v>
      </c>
    </row>
    <row r="39" spans="1:66">
      <c r="A39" s="4" t="s">
        <v>38</v>
      </c>
      <c r="B39" s="7">
        <v>1.71</v>
      </c>
      <c r="C39" s="4" t="s">
        <v>37</v>
      </c>
    </row>
    <row r="40" spans="1:66">
      <c r="A40" s="4" t="s">
        <v>39</v>
      </c>
      <c r="B40" s="7">
        <v>0.0</v>
      </c>
      <c r="C40" s="4" t="s">
        <v>37</v>
      </c>
    </row>
    <row r="41" spans="1:66">
      <c r="A41" s="9" t="s">
        <v>40</v>
      </c>
      <c r="B41" s="10">
        <v>5.16</v>
      </c>
      <c r="C41" s="9" t="s">
        <v>37</v>
      </c>
    </row>
    <row r="43" spans="1:66">
      <c r="A43" s="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>
      <c r="A44" s="11" t="s">
        <v>42</v>
      </c>
      <c r="B44" s="5"/>
      <c r="C44" s="11" t="s">
        <v>43</v>
      </c>
      <c r="D44" s="5"/>
      <c r="E44" s="5"/>
      <c r="F44" s="5"/>
      <c r="G44" s="5"/>
      <c r="H44" s="5"/>
      <c r="I44" s="5"/>
      <c r="J44" s="5"/>
      <c r="K44" s="11" t="s">
        <v>44</v>
      </c>
      <c r="L44" s="5"/>
      <c r="M44" s="5"/>
      <c r="N44" s="5"/>
      <c r="O44" s="11" t="s">
        <v>45</v>
      </c>
      <c r="P44" s="5"/>
      <c r="Q44" s="5"/>
      <c r="R44" s="11" t="s">
        <v>46</v>
      </c>
      <c r="S44" s="5"/>
      <c r="T44" s="5"/>
      <c r="U44" s="11" t="s">
        <v>47</v>
      </c>
      <c r="V44" s="5"/>
      <c r="W44" s="5"/>
      <c r="X44" s="11" t="s">
        <v>48</v>
      </c>
      <c r="Y44" s="5"/>
      <c r="Z44" s="5"/>
      <c r="AA44" s="11" t="s">
        <v>49</v>
      </c>
      <c r="AB44" s="5"/>
      <c r="AC44" s="5"/>
      <c r="AD44" s="11" t="s">
        <v>50</v>
      </c>
      <c r="AE44" s="5"/>
      <c r="AF44" s="5"/>
      <c r="AG44" s="11" t="s">
        <v>51</v>
      </c>
      <c r="AH44" s="5"/>
      <c r="AI44" s="5"/>
      <c r="AJ44" s="11" t="s">
        <v>52</v>
      </c>
      <c r="AK44" s="5"/>
      <c r="AL44" s="5"/>
      <c r="AM44" s="11" t="s">
        <v>53</v>
      </c>
      <c r="AN44" s="5"/>
      <c r="AO44" s="5"/>
      <c r="AP44" s="11" t="s">
        <v>54</v>
      </c>
      <c r="AQ44" s="5"/>
      <c r="AR44" s="5"/>
      <c r="AS44" s="11" t="s">
        <v>55</v>
      </c>
      <c r="AT44" s="5"/>
      <c r="AU44" s="5"/>
      <c r="AV44" s="11" t="s">
        <v>56</v>
      </c>
      <c r="AW44" s="5"/>
      <c r="AX44" s="5"/>
      <c r="AY44" s="11" t="s">
        <v>57</v>
      </c>
      <c r="AZ44" s="5"/>
      <c r="BA44" s="5"/>
      <c r="BB44" s="11" t="s">
        <v>58</v>
      </c>
      <c r="BC44" s="5"/>
      <c r="BD44" s="5"/>
      <c r="BE44" s="11" t="s">
        <v>59</v>
      </c>
      <c r="BF44" s="5"/>
      <c r="BG44" s="5"/>
      <c r="BH44" s="11" t="s">
        <v>60</v>
      </c>
      <c r="BI44" s="5"/>
      <c r="BJ44" s="5"/>
      <c r="BK44" s="11" t="s">
        <v>61</v>
      </c>
      <c r="BL44" s="5"/>
      <c r="BM44" s="5"/>
      <c r="BN44" s="5"/>
    </row>
    <row r="45" spans="1:66">
      <c r="A45" s="12" t="s">
        <v>62</v>
      </c>
      <c r="B45" s="12" t="s">
        <v>63</v>
      </c>
      <c r="C45" s="11" t="s">
        <v>64</v>
      </c>
      <c r="D45" s="11" t="s">
        <v>66</v>
      </c>
      <c r="E45" s="11" t="s">
        <v>67</v>
      </c>
      <c r="F45" s="11" t="s">
        <v>68</v>
      </c>
      <c r="G45" s="11" t="s">
        <v>69</v>
      </c>
      <c r="H45" s="11" t="s">
        <v>70</v>
      </c>
      <c r="I45" s="11" t="s">
        <v>71</v>
      </c>
      <c r="J45" s="11" t="s">
        <v>73</v>
      </c>
      <c r="K45" s="11" t="s">
        <v>74</v>
      </c>
      <c r="L45" s="11" t="s">
        <v>75</v>
      </c>
      <c r="M45" s="11" t="s">
        <v>76</v>
      </c>
      <c r="N45" s="11" t="s">
        <v>77</v>
      </c>
      <c r="O45" s="11" t="s">
        <v>78</v>
      </c>
      <c r="P45" s="11" t="s">
        <v>80</v>
      </c>
      <c r="Q45" s="11" t="s">
        <v>81</v>
      </c>
      <c r="R45" s="11" t="s">
        <v>71</v>
      </c>
      <c r="S45" s="11" t="s">
        <v>82</v>
      </c>
      <c r="T45" s="11" t="s">
        <v>83</v>
      </c>
      <c r="U45" s="11" t="s">
        <v>71</v>
      </c>
      <c r="V45" s="11" t="s">
        <v>82</v>
      </c>
      <c r="W45" s="11" t="s">
        <v>83</v>
      </c>
      <c r="X45" s="11" t="s">
        <v>71</v>
      </c>
      <c r="Y45" s="11" t="s">
        <v>82</v>
      </c>
      <c r="Z45" s="11" t="s">
        <v>83</v>
      </c>
      <c r="AA45" s="11" t="s">
        <v>71</v>
      </c>
      <c r="AB45" s="11" t="s">
        <v>82</v>
      </c>
      <c r="AC45" s="11" t="s">
        <v>83</v>
      </c>
      <c r="AD45" s="11" t="s">
        <v>71</v>
      </c>
      <c r="AE45" s="11" t="s">
        <v>82</v>
      </c>
      <c r="AF45" s="11" t="s">
        <v>83</v>
      </c>
      <c r="AG45" s="11" t="s">
        <v>71</v>
      </c>
      <c r="AH45" s="11" t="s">
        <v>82</v>
      </c>
      <c r="AI45" s="11" t="s">
        <v>83</v>
      </c>
      <c r="AJ45" s="11" t="s">
        <v>84</v>
      </c>
      <c r="AK45" s="11" t="s">
        <v>71</v>
      </c>
      <c r="AL45" s="11" t="s">
        <v>83</v>
      </c>
      <c r="AM45" s="11" t="s">
        <v>84</v>
      </c>
      <c r="AN45" s="11" t="s">
        <v>71</v>
      </c>
      <c r="AO45" s="11" t="s">
        <v>83</v>
      </c>
      <c r="AP45" s="11" t="s">
        <v>71</v>
      </c>
      <c r="AQ45" s="11" t="s">
        <v>74</v>
      </c>
      <c r="AR45" s="11" t="s">
        <v>85</v>
      </c>
      <c r="AS45" s="11" t="s">
        <v>71</v>
      </c>
      <c r="AT45" s="11" t="s">
        <v>74</v>
      </c>
      <c r="AU45" s="11" t="s">
        <v>85</v>
      </c>
      <c r="AV45" s="11" t="s">
        <v>71</v>
      </c>
      <c r="AW45" s="11" t="s">
        <v>74</v>
      </c>
      <c r="AX45" s="11" t="s">
        <v>85</v>
      </c>
      <c r="AY45" s="11" t="s">
        <v>84</v>
      </c>
      <c r="AZ45" s="11" t="s">
        <v>86</v>
      </c>
      <c r="BA45" s="11" t="s">
        <v>83</v>
      </c>
      <c r="BB45" s="11" t="s">
        <v>84</v>
      </c>
      <c r="BC45" s="11" t="s">
        <v>86</v>
      </c>
      <c r="BD45" s="11" t="s">
        <v>83</v>
      </c>
      <c r="BE45" s="11" t="s">
        <v>84</v>
      </c>
      <c r="BF45" s="11" t="s">
        <v>86</v>
      </c>
      <c r="BG45" s="11" t="s">
        <v>83</v>
      </c>
      <c r="BH45" s="11" t="s">
        <v>84</v>
      </c>
      <c r="BI45" s="11" t="s">
        <v>86</v>
      </c>
      <c r="BJ45" s="11" t="s">
        <v>83</v>
      </c>
      <c r="BK45" s="11" t="s">
        <v>87</v>
      </c>
      <c r="BL45" s="11" t="s">
        <v>89</v>
      </c>
      <c r="BM45" s="11" t="s">
        <v>90</v>
      </c>
      <c r="BN45" s="11" t="s">
        <v>91</v>
      </c>
    </row>
    <row r="46" spans="1:66">
      <c r="A46" s="13"/>
      <c r="B46" s="13"/>
      <c r="C46" s="11" t="s">
        <v>65</v>
      </c>
      <c r="D46" s="11" t="s">
        <v>65</v>
      </c>
      <c r="E46" s="11" t="s">
        <v>65</v>
      </c>
      <c r="F46" s="11" t="s">
        <v>65</v>
      </c>
      <c r="G46" s="11" t="s">
        <v>65</v>
      </c>
      <c r="H46" s="11" t="s">
        <v>65</v>
      </c>
      <c r="I46" s="11" t="s">
        <v>72</v>
      </c>
      <c r="J46" s="11" t="s">
        <v>65</v>
      </c>
      <c r="K46" s="11"/>
      <c r="L46" s="11"/>
      <c r="M46" s="11" t="s">
        <v>22</v>
      </c>
      <c r="N46" s="11"/>
      <c r="O46" s="11" t="s">
        <v>79</v>
      </c>
      <c r="P46" s="11" t="s">
        <v>79</v>
      </c>
      <c r="Q46" s="11" t="s">
        <v>22</v>
      </c>
      <c r="R46" s="11" t="s">
        <v>72</v>
      </c>
      <c r="S46" s="11"/>
      <c r="T46" s="11"/>
      <c r="U46" s="11" t="s">
        <v>72</v>
      </c>
      <c r="V46" s="11"/>
      <c r="W46" s="11"/>
      <c r="X46" s="11" t="s">
        <v>72</v>
      </c>
      <c r="Y46" s="11"/>
      <c r="Z46" s="11"/>
      <c r="AA46" s="11" t="s">
        <v>72</v>
      </c>
      <c r="AB46" s="11"/>
      <c r="AC46" s="11"/>
      <c r="AD46" s="11" t="s">
        <v>72</v>
      </c>
      <c r="AE46" s="11"/>
      <c r="AF46" s="11"/>
      <c r="AG46" s="11" t="s">
        <v>72</v>
      </c>
      <c r="AH46" s="11"/>
      <c r="AI46" s="11"/>
      <c r="AJ46" s="11" t="s">
        <v>65</v>
      </c>
      <c r="AK46" s="11" t="s">
        <v>72</v>
      </c>
      <c r="AL46" s="11"/>
      <c r="AM46" s="11" t="s">
        <v>65</v>
      </c>
      <c r="AN46" s="11" t="s">
        <v>72</v>
      </c>
      <c r="AO46" s="11"/>
      <c r="AP46" s="11" t="s">
        <v>72</v>
      </c>
      <c r="AQ46" s="11"/>
      <c r="AR46" s="11"/>
      <c r="AS46" s="11" t="s">
        <v>72</v>
      </c>
      <c r="AT46" s="11"/>
      <c r="AU46" s="11"/>
      <c r="AV46" s="11" t="s">
        <v>72</v>
      </c>
      <c r="AW46" s="11"/>
      <c r="AX46" s="11"/>
      <c r="AY46" s="11" t="s">
        <v>65</v>
      </c>
      <c r="AZ46" s="11"/>
      <c r="BA46" s="11"/>
      <c r="BB46" s="11" t="s">
        <v>65</v>
      </c>
      <c r="BC46" s="11"/>
      <c r="BD46" s="11"/>
      <c r="BE46" s="11" t="s">
        <v>65</v>
      </c>
      <c r="BF46" s="11"/>
      <c r="BG46" s="11"/>
      <c r="BH46" s="11" t="s">
        <v>65</v>
      </c>
      <c r="BI46" s="11"/>
      <c r="BJ46" s="11"/>
      <c r="BK46" s="11" t="s">
        <v>88</v>
      </c>
      <c r="BL46" s="11" t="s">
        <v>88</v>
      </c>
      <c r="BM46" s="11" t="s">
        <v>88</v>
      </c>
      <c r="BN46" s="11" t="s">
        <v>88</v>
      </c>
    </row>
    <row r="47" spans="1:66">
      <c r="A47" s="4" t="s">
        <v>92</v>
      </c>
      <c r="B47" s="7" t="s">
        <v>93</v>
      </c>
      <c r="C47" s="7">
        <v>3.7</v>
      </c>
      <c r="D47" s="7">
        <v>4.36</v>
      </c>
      <c r="E47" s="7">
        <v>5.9</v>
      </c>
      <c r="F47" s="7">
        <v>3.7</v>
      </c>
      <c r="G47" s="7">
        <v>2.2</v>
      </c>
      <c r="H47" s="7">
        <v>1</v>
      </c>
      <c r="I47" s="7">
        <v>40.162</v>
      </c>
      <c r="J47" s="7">
        <v>2.7</v>
      </c>
      <c r="K47" s="7" t="s">
        <v>94</v>
      </c>
      <c r="L47" s="7" t="s">
        <v>95</v>
      </c>
      <c r="M47" s="7">
        <v>20</v>
      </c>
      <c r="N47" s="7" t="s">
        <v>96</v>
      </c>
      <c r="O47" s="7">
        <v>144.5832</v>
      </c>
      <c r="P47" s="7">
        <v>0</v>
      </c>
      <c r="Q47" s="7">
        <v>16</v>
      </c>
      <c r="R47" s="7">
        <v>40.162</v>
      </c>
      <c r="S47" s="7" t="s">
        <v>97</v>
      </c>
      <c r="T47" s="7" t="s">
        <v>98</v>
      </c>
      <c r="U47" s="7">
        <v>0</v>
      </c>
      <c r="V47" s="7"/>
      <c r="W47" s="7"/>
      <c r="X47" s="7">
        <v>0</v>
      </c>
      <c r="Y47" s="7"/>
      <c r="Z47" s="7"/>
      <c r="AA47" s="7">
        <f>(4.36*7.4)+((4.76-4.36)*3.7)</f>
        <v>33.744</v>
      </c>
      <c r="AB47" s="7" t="s">
        <v>99</v>
      </c>
      <c r="AC47" s="7" t="s">
        <v>100</v>
      </c>
      <c r="AD47" s="7">
        <v>6.418</v>
      </c>
      <c r="AE47" s="7" t="s">
        <v>101</v>
      </c>
      <c r="AF47" s="7" t="s">
        <v>100</v>
      </c>
      <c r="AG47" s="7">
        <v>0</v>
      </c>
      <c r="AH47" s="7"/>
      <c r="AI47" s="7"/>
      <c r="AJ47" s="7">
        <f>4.36+7.4+5.9</f>
        <v>17.66</v>
      </c>
      <c r="AK47" s="7">
        <v>47.682</v>
      </c>
      <c r="AL47" s="7" t="s">
        <v>102</v>
      </c>
      <c r="AM47" s="7">
        <v>0</v>
      </c>
      <c r="AN47" s="7">
        <v>0</v>
      </c>
      <c r="AO47" s="7"/>
      <c r="AP47" s="7">
        <f>3*2.4</f>
        <v>7.2</v>
      </c>
      <c r="AQ47" s="7" t="s">
        <v>103</v>
      </c>
      <c r="AR47" s="7" t="s">
        <v>102</v>
      </c>
      <c r="AS47" s="7">
        <f>(0.8+0.8)*2.4</f>
        <v>3.84</v>
      </c>
      <c r="AT47" s="7" t="s">
        <v>103</v>
      </c>
      <c r="AU47" s="7" t="s">
        <v>102</v>
      </c>
      <c r="AV47" s="7">
        <v>0</v>
      </c>
      <c r="AW47" s="7"/>
      <c r="AX47" s="7"/>
      <c r="AY47" s="7">
        <f>3.7+1.54+1.5</f>
        <v>6.74</v>
      </c>
      <c r="AZ47" s="7" t="s">
        <v>101</v>
      </c>
      <c r="BA47" s="7" t="s">
        <v>100</v>
      </c>
      <c r="BB47" s="7">
        <v>2.2</v>
      </c>
      <c r="BC47" s="7" t="s">
        <v>104</v>
      </c>
      <c r="BD47" s="7" t="s">
        <v>100</v>
      </c>
      <c r="BE47" s="7">
        <v>0</v>
      </c>
      <c r="BF47" s="7"/>
      <c r="BG47" s="7"/>
      <c r="BH47" s="7">
        <v>0</v>
      </c>
      <c r="BI47" s="7"/>
      <c r="BJ47" s="7"/>
      <c r="BK47" s="7">
        <v>1123</v>
      </c>
      <c r="BL47" s="7">
        <v>638</v>
      </c>
      <c r="BM47" s="7">
        <v>402</v>
      </c>
      <c r="BN47" s="7">
        <v>2161</v>
      </c>
    </row>
    <row r="48" spans="1:66">
      <c r="A48" s="4" t="s">
        <v>105</v>
      </c>
      <c r="B48" s="7" t="s">
        <v>106</v>
      </c>
      <c r="C48" s="7">
        <v>4.2</v>
      </c>
      <c r="D48" s="7">
        <v>4.76</v>
      </c>
      <c r="E48" s="7">
        <v>0</v>
      </c>
      <c r="F48" s="7">
        <v>0</v>
      </c>
      <c r="G48" s="7">
        <v>0</v>
      </c>
      <c r="H48" s="7">
        <v>0</v>
      </c>
      <c r="I48" s="7">
        <v>19.992</v>
      </c>
      <c r="J48" s="7">
        <v>2.7</v>
      </c>
      <c r="K48" s="7" t="s">
        <v>99</v>
      </c>
      <c r="L48" s="7" t="s">
        <v>95</v>
      </c>
      <c r="M48" s="7">
        <v>18</v>
      </c>
      <c r="N48" s="7" t="s">
        <v>96</v>
      </c>
      <c r="O48" s="7">
        <v>71.9712</v>
      </c>
      <c r="P48" s="7">
        <v>0</v>
      </c>
      <c r="Q48" s="7">
        <v>16</v>
      </c>
      <c r="R48" s="7">
        <v>19.992</v>
      </c>
      <c r="S48" s="7" t="s">
        <v>94</v>
      </c>
      <c r="T48" s="7" t="s">
        <v>100</v>
      </c>
      <c r="U48" s="7">
        <v>0</v>
      </c>
      <c r="V48" s="7"/>
      <c r="W48" s="7"/>
      <c r="X48" s="7">
        <v>0</v>
      </c>
      <c r="Y48" s="7"/>
      <c r="Z48" s="7"/>
      <c r="AA48" s="7">
        <v>19.992</v>
      </c>
      <c r="AB48" s="7" t="s">
        <v>107</v>
      </c>
      <c r="AC48" s="7" t="s">
        <v>100</v>
      </c>
      <c r="AD48" s="7">
        <v>0</v>
      </c>
      <c r="AE48" s="7"/>
      <c r="AF48" s="7"/>
      <c r="AG48" s="7">
        <v>0</v>
      </c>
      <c r="AH48" s="7"/>
      <c r="AI48" s="7"/>
      <c r="AJ48" s="7">
        <v>8.87</v>
      </c>
      <c r="AK48" s="7">
        <v>23.949</v>
      </c>
      <c r="AL48" s="7" t="s">
        <v>102</v>
      </c>
      <c r="AM48" s="7">
        <v>0</v>
      </c>
      <c r="AN48" s="7">
        <v>0</v>
      </c>
      <c r="AO48" s="7"/>
      <c r="AP48" s="7">
        <f>2.7*1.45</f>
        <v>3.915</v>
      </c>
      <c r="AQ48" s="7" t="s">
        <v>103</v>
      </c>
      <c r="AR48" s="7" t="s">
        <v>102</v>
      </c>
      <c r="AS48" s="7">
        <v>0</v>
      </c>
      <c r="AT48" s="7"/>
      <c r="AU48" s="7"/>
      <c r="AV48" s="7">
        <v>0</v>
      </c>
      <c r="AW48" s="7"/>
      <c r="AX48" s="7"/>
      <c r="AY48" s="7">
        <v>4.76</v>
      </c>
      <c r="AZ48" s="7" t="s">
        <v>99</v>
      </c>
      <c r="BA48" s="7" t="s">
        <v>100</v>
      </c>
      <c r="BB48" s="7">
        <v>4.2</v>
      </c>
      <c r="BC48" s="7" t="s">
        <v>101</v>
      </c>
      <c r="BD48" s="7" t="s">
        <v>100</v>
      </c>
      <c r="BE48" s="7">
        <v>0</v>
      </c>
      <c r="BF48" s="7"/>
      <c r="BG48" s="7"/>
      <c r="BH48" s="7">
        <v>0</v>
      </c>
      <c r="BI48" s="7"/>
      <c r="BJ48" s="7"/>
      <c r="BK48" s="7">
        <v>533</v>
      </c>
      <c r="BL48" s="7">
        <v>194</v>
      </c>
      <c r="BM48" s="7">
        <v>200</v>
      </c>
      <c r="BN48" s="7">
        <v>927</v>
      </c>
    </row>
    <row r="49" spans="1:66">
      <c r="A49" s="4" t="s">
        <v>108</v>
      </c>
      <c r="B49" s="7" t="s">
        <v>106</v>
      </c>
      <c r="C49" s="7">
        <v>4</v>
      </c>
      <c r="D49" s="7">
        <v>4.02</v>
      </c>
      <c r="E49" s="7">
        <v>0</v>
      </c>
      <c r="F49" s="7">
        <v>0</v>
      </c>
      <c r="G49" s="7">
        <v>0</v>
      </c>
      <c r="H49" s="7">
        <v>0</v>
      </c>
      <c r="I49" s="7">
        <v>16.08</v>
      </c>
      <c r="J49" s="7">
        <v>2.7</v>
      </c>
      <c r="K49" s="7" t="s">
        <v>99</v>
      </c>
      <c r="L49" s="7" t="s">
        <v>95</v>
      </c>
      <c r="M49" s="7">
        <v>18</v>
      </c>
      <c r="N49" s="7" t="s">
        <v>96</v>
      </c>
      <c r="O49" s="7">
        <v>57.888</v>
      </c>
      <c r="P49" s="7">
        <v>0</v>
      </c>
      <c r="Q49" s="7">
        <v>16</v>
      </c>
      <c r="R49" s="7">
        <v>16.08</v>
      </c>
      <c r="S49" s="7" t="s">
        <v>104</v>
      </c>
      <c r="T49" s="7" t="s">
        <v>100</v>
      </c>
      <c r="U49" s="7">
        <v>0</v>
      </c>
      <c r="V49" s="7"/>
      <c r="W49" s="7"/>
      <c r="X49" s="7">
        <v>0</v>
      </c>
      <c r="Y49" s="7"/>
      <c r="Z49" s="7"/>
      <c r="AA49" s="7">
        <v>16.08</v>
      </c>
      <c r="AB49" s="7" t="s">
        <v>107</v>
      </c>
      <c r="AC49" s="7" t="s">
        <v>100</v>
      </c>
      <c r="AD49" s="7">
        <v>0</v>
      </c>
      <c r="AE49" s="7"/>
      <c r="AF49" s="7"/>
      <c r="AG49" s="7">
        <v>0</v>
      </c>
      <c r="AH49" s="7"/>
      <c r="AI49" s="7"/>
      <c r="AJ49" s="7">
        <v>7.82</v>
      </c>
      <c r="AK49" s="7">
        <v>21.114</v>
      </c>
      <c r="AL49" s="7" t="s">
        <v>102</v>
      </c>
      <c r="AM49" s="7">
        <v>0</v>
      </c>
      <c r="AN49" s="7">
        <v>0</v>
      </c>
      <c r="AO49" s="7"/>
      <c r="AP49" s="7">
        <f>2.04*1.45</f>
        <v>2.958</v>
      </c>
      <c r="AQ49" s="7" t="s">
        <v>103</v>
      </c>
      <c r="AR49" s="7" t="s">
        <v>102</v>
      </c>
      <c r="AS49" s="7">
        <v>0</v>
      </c>
      <c r="AT49" s="7"/>
      <c r="AU49" s="7"/>
      <c r="AV49" s="7">
        <v>0</v>
      </c>
      <c r="AW49" s="7"/>
      <c r="AX49" s="7"/>
      <c r="AY49" s="7">
        <v>4.02</v>
      </c>
      <c r="AZ49" s="7" t="s">
        <v>109</v>
      </c>
      <c r="BA49" s="7" t="s">
        <v>100</v>
      </c>
      <c r="BB49" s="7">
        <v>4</v>
      </c>
      <c r="BC49" s="7" t="s">
        <v>101</v>
      </c>
      <c r="BD49" s="7" t="s">
        <v>100</v>
      </c>
      <c r="BE49" s="7">
        <v>0</v>
      </c>
      <c r="BF49" s="7"/>
      <c r="BG49" s="7"/>
      <c r="BH49" s="7">
        <v>0</v>
      </c>
      <c r="BI49" s="7"/>
      <c r="BJ49" s="7"/>
      <c r="BK49" s="7">
        <v>352</v>
      </c>
      <c r="BL49" s="7">
        <v>162</v>
      </c>
      <c r="BM49" s="7">
        <v>161</v>
      </c>
      <c r="BN49" s="7">
        <v>675</v>
      </c>
    </row>
    <row r="50" spans="1:66">
      <c r="A50" s="4" t="s">
        <v>110</v>
      </c>
      <c r="B50" s="7" t="s">
        <v>106</v>
      </c>
      <c r="C50" s="7">
        <v>3.06</v>
      </c>
      <c r="D50" s="7">
        <v>4.76</v>
      </c>
      <c r="E50" s="7">
        <v>0</v>
      </c>
      <c r="F50" s="7">
        <v>0</v>
      </c>
      <c r="G50" s="7">
        <v>0</v>
      </c>
      <c r="H50" s="7">
        <v>0</v>
      </c>
      <c r="I50" s="7">
        <v>14.5656</v>
      </c>
      <c r="J50" s="7">
        <v>2.7</v>
      </c>
      <c r="K50" s="7" t="s">
        <v>99</v>
      </c>
      <c r="L50" s="7" t="s">
        <v>95</v>
      </c>
      <c r="M50" s="7">
        <v>18</v>
      </c>
      <c r="N50" s="7" t="s">
        <v>96</v>
      </c>
      <c r="O50" s="7">
        <v>52.43616</v>
      </c>
      <c r="P50" s="7">
        <v>0</v>
      </c>
      <c r="Q50" s="7">
        <v>16</v>
      </c>
      <c r="R50" s="7">
        <v>14.5656</v>
      </c>
      <c r="S50" s="7" t="s">
        <v>94</v>
      </c>
      <c r="T50" s="7" t="s">
        <v>100</v>
      </c>
      <c r="U50" s="7">
        <v>0</v>
      </c>
      <c r="V50" s="7"/>
      <c r="W50" s="7"/>
      <c r="X50" s="7">
        <v>0</v>
      </c>
      <c r="Y50" s="7"/>
      <c r="Z50" s="7"/>
      <c r="AA50" s="7">
        <v>14.5656</v>
      </c>
      <c r="AB50" s="7" t="s">
        <v>107</v>
      </c>
      <c r="AC50" s="7" t="s">
        <v>100</v>
      </c>
      <c r="AD50" s="7">
        <v>0</v>
      </c>
      <c r="AE50" s="7"/>
      <c r="AF50" s="7"/>
      <c r="AG50" s="7">
        <v>0</v>
      </c>
      <c r="AH50" s="7"/>
      <c r="AI50" s="7"/>
      <c r="AJ50" s="7">
        <v>7.79</v>
      </c>
      <c r="AK50" s="7">
        <v>21.033</v>
      </c>
      <c r="AL50" s="7" t="s">
        <v>102</v>
      </c>
      <c r="AM50" s="7">
        <v>0</v>
      </c>
      <c r="AN50" s="7">
        <v>0</v>
      </c>
      <c r="AO50" s="7"/>
      <c r="AP50" s="7">
        <f>1.8*1.45</f>
        <v>2.61</v>
      </c>
      <c r="AQ50" s="7" t="s">
        <v>103</v>
      </c>
      <c r="AR50" s="7" t="s">
        <v>102</v>
      </c>
      <c r="AS50" s="7">
        <v>0</v>
      </c>
      <c r="AT50" s="7"/>
      <c r="AU50" s="7"/>
      <c r="AV50" s="7">
        <v>0</v>
      </c>
      <c r="AW50" s="7"/>
      <c r="AX50" s="7"/>
      <c r="AY50" s="7">
        <v>4.76</v>
      </c>
      <c r="AZ50" s="7" t="s">
        <v>99</v>
      </c>
      <c r="BA50" s="7" t="s">
        <v>100</v>
      </c>
      <c r="BB50" s="7">
        <v>3.06</v>
      </c>
      <c r="BC50" s="7" t="s">
        <v>101</v>
      </c>
      <c r="BD50" s="7" t="s">
        <v>100</v>
      </c>
      <c r="BE50" s="7">
        <v>0</v>
      </c>
      <c r="BF50" s="7"/>
      <c r="BG50" s="7"/>
      <c r="BH50" s="7">
        <v>0</v>
      </c>
      <c r="BI50" s="7"/>
      <c r="BJ50" s="7"/>
      <c r="BK50" s="7">
        <v>403</v>
      </c>
      <c r="BL50" s="7">
        <v>153</v>
      </c>
      <c r="BM50" s="7">
        <v>146</v>
      </c>
      <c r="BN50" s="7">
        <v>702</v>
      </c>
    </row>
    <row r="51" spans="1:66">
      <c r="A51" s="4" t="s">
        <v>111</v>
      </c>
      <c r="B51" s="7" t="s">
        <v>93</v>
      </c>
      <c r="C51" s="7">
        <v>1.4</v>
      </c>
      <c r="D51" s="7">
        <v>3.56</v>
      </c>
      <c r="E51" s="7">
        <v>1.5</v>
      </c>
      <c r="F51" s="7">
        <v>1</v>
      </c>
      <c r="G51" s="7">
        <f>3.56-0.75-0.9-0.15</f>
        <v>1.76</v>
      </c>
      <c r="H51" s="7">
        <v>1</v>
      </c>
      <c r="I51" s="7">
        <v>8.244</v>
      </c>
      <c r="J51" s="7">
        <v>2.7</v>
      </c>
      <c r="K51" s="7" t="s">
        <v>101</v>
      </c>
      <c r="L51" s="7" t="s">
        <v>112</v>
      </c>
      <c r="M51" s="7" t="s">
        <v>113</v>
      </c>
      <c r="N51" s="7" t="s">
        <v>96</v>
      </c>
      <c r="O51" s="7">
        <v>0</v>
      </c>
      <c r="P51" s="7">
        <v>0</v>
      </c>
      <c r="Q51" s="7">
        <v>16</v>
      </c>
      <c r="R51" s="7">
        <v>8.244</v>
      </c>
      <c r="S51" s="7" t="s">
        <v>97</v>
      </c>
      <c r="T51" s="7" t="s">
        <v>98</v>
      </c>
      <c r="U51" s="7">
        <v>0</v>
      </c>
      <c r="V51" s="7"/>
      <c r="W51" s="7"/>
      <c r="X51" s="7">
        <v>0</v>
      </c>
      <c r="Y51" s="7"/>
      <c r="Z51" s="7"/>
      <c r="AA51" s="7">
        <v>8.244</v>
      </c>
      <c r="AB51" s="7" t="s">
        <v>114</v>
      </c>
      <c r="AC51" s="7" t="s">
        <v>100</v>
      </c>
      <c r="AD51" s="7">
        <v>0</v>
      </c>
      <c r="AE51" s="7"/>
      <c r="AF51" s="7"/>
      <c r="AG51" s="7">
        <v>0</v>
      </c>
      <c r="AH51" s="7"/>
      <c r="AI51" s="7"/>
      <c r="AJ51" s="7">
        <v>1.3</v>
      </c>
      <c r="AK51" s="7">
        <v>3.51</v>
      </c>
      <c r="AL51" s="7" t="s">
        <v>102</v>
      </c>
      <c r="AM51" s="7">
        <v>0</v>
      </c>
      <c r="AN51" s="7">
        <v>0</v>
      </c>
      <c r="AO51" s="7"/>
      <c r="AP51" s="7">
        <v>0</v>
      </c>
      <c r="AQ51" s="7"/>
      <c r="AR51" s="7"/>
      <c r="AS51" s="7">
        <v>0</v>
      </c>
      <c r="AT51" s="7"/>
      <c r="AU51" s="7"/>
      <c r="AV51" s="7">
        <f>1.3*2.4</f>
        <v>3.12</v>
      </c>
      <c r="AW51" s="7" t="s">
        <v>115</v>
      </c>
      <c r="AX51" s="7" t="s">
        <v>102</v>
      </c>
      <c r="AY51" s="7">
        <v>6.74</v>
      </c>
      <c r="AZ51" s="7" t="s">
        <v>114</v>
      </c>
      <c r="BA51" s="7" t="s">
        <v>100</v>
      </c>
      <c r="BB51" s="7">
        <f>3.56+1+1.5+1</f>
        <v>7.06</v>
      </c>
      <c r="BC51" s="7" t="s">
        <v>114</v>
      </c>
      <c r="BD51" s="7" t="s">
        <v>100</v>
      </c>
      <c r="BE51" s="7">
        <v>0</v>
      </c>
      <c r="BF51" s="7"/>
      <c r="BG51" s="7"/>
      <c r="BH51" s="7">
        <v>0</v>
      </c>
      <c r="BI51" s="7"/>
      <c r="BJ51" s="7"/>
      <c r="BK51" s="7" t="s">
        <v>113</v>
      </c>
      <c r="BL51" s="7" t="s">
        <v>113</v>
      </c>
      <c r="BM51" s="7" t="s">
        <v>113</v>
      </c>
      <c r="BN51" s="7" t="s">
        <v>113</v>
      </c>
    </row>
    <row r="52" spans="1:66">
      <c r="A52" s="4" t="s">
        <v>116</v>
      </c>
      <c r="B52" s="7" t="s">
        <v>106</v>
      </c>
      <c r="C52" s="7">
        <v>6.26</v>
      </c>
      <c r="D52" s="7">
        <v>2.14</v>
      </c>
      <c r="E52" s="7">
        <v>0</v>
      </c>
      <c r="F52" s="7">
        <v>0</v>
      </c>
      <c r="G52" s="7">
        <v>0</v>
      </c>
      <c r="H52" s="7">
        <v>0</v>
      </c>
      <c r="I52" s="7">
        <v>13.3964</v>
      </c>
      <c r="J52" s="7">
        <v>2.7</v>
      </c>
      <c r="K52" s="7" t="s">
        <v>101</v>
      </c>
      <c r="L52" s="7" t="s">
        <v>112</v>
      </c>
      <c r="M52" s="7" t="s">
        <v>113</v>
      </c>
      <c r="N52" s="7" t="s">
        <v>96</v>
      </c>
      <c r="O52" s="7">
        <v>0</v>
      </c>
      <c r="P52" s="7">
        <v>0</v>
      </c>
      <c r="Q52" s="7">
        <v>16</v>
      </c>
      <c r="R52" s="7">
        <v>13.3964</v>
      </c>
      <c r="S52" s="7" t="s">
        <v>114</v>
      </c>
      <c r="T52" s="7" t="s">
        <v>100</v>
      </c>
      <c r="U52" s="7">
        <v>0</v>
      </c>
      <c r="V52" s="7"/>
      <c r="W52" s="7"/>
      <c r="X52" s="7">
        <v>0</v>
      </c>
      <c r="Y52" s="7"/>
      <c r="Z52" s="7"/>
      <c r="AA52" s="7">
        <v>13.3964</v>
      </c>
      <c r="AB52" s="7" t="s">
        <v>107</v>
      </c>
      <c r="AC52" s="7" t="s">
        <v>100</v>
      </c>
      <c r="AD52" s="7">
        <v>0</v>
      </c>
      <c r="AE52" s="7"/>
      <c r="AF52" s="7"/>
      <c r="AG52" s="7">
        <v>0</v>
      </c>
      <c r="AH52" s="7"/>
      <c r="AI52" s="7"/>
      <c r="AJ52" s="7">
        <v>2.14</v>
      </c>
      <c r="AK52" s="7">
        <v>5.778</v>
      </c>
      <c r="AL52" s="7" t="s">
        <v>102</v>
      </c>
      <c r="AM52" s="7">
        <v>0</v>
      </c>
      <c r="AN52" s="7">
        <v>0</v>
      </c>
      <c r="AO52" s="7"/>
      <c r="AP52" s="7">
        <f>2.04*1.45</f>
        <v>2.958</v>
      </c>
      <c r="AQ52" s="7" t="s">
        <v>103</v>
      </c>
      <c r="AR52" s="7" t="s">
        <v>102</v>
      </c>
      <c r="AS52" s="7">
        <v>0</v>
      </c>
      <c r="AT52" s="7"/>
      <c r="AU52" s="7"/>
      <c r="AV52" s="7">
        <v>0</v>
      </c>
      <c r="AW52" s="7"/>
      <c r="AX52" s="7"/>
      <c r="AY52" s="7">
        <f>6.26+6.26+2.14</f>
        <v>14.66</v>
      </c>
      <c r="AZ52" s="7" t="s">
        <v>114</v>
      </c>
      <c r="BA52" s="7" t="s">
        <v>100</v>
      </c>
      <c r="BB52" s="7">
        <v>0</v>
      </c>
      <c r="BC52" s="7"/>
      <c r="BD52" s="7"/>
      <c r="BE52" s="7">
        <v>0</v>
      </c>
      <c r="BF52" s="7"/>
      <c r="BG52" s="7"/>
      <c r="BH52" s="7">
        <v>0</v>
      </c>
      <c r="BI52" s="7"/>
      <c r="BJ52" s="7"/>
      <c r="BK52" s="7" t="s">
        <v>113</v>
      </c>
      <c r="BL52" s="7" t="s">
        <v>113</v>
      </c>
      <c r="BM52" s="7" t="s">
        <v>113</v>
      </c>
      <c r="BN52" s="7" t="s">
        <v>113</v>
      </c>
    </row>
    <row r="53" spans="1:66">
      <c r="A53" s="4" t="s">
        <v>117</v>
      </c>
      <c r="B53" s="7" t="s">
        <v>106</v>
      </c>
      <c r="C53" s="7">
        <v>4.02</v>
      </c>
      <c r="D53" s="7">
        <v>3.26</v>
      </c>
      <c r="E53" s="7">
        <v>0</v>
      </c>
      <c r="F53" s="7">
        <v>0</v>
      </c>
      <c r="G53" s="7">
        <v>0</v>
      </c>
      <c r="H53" s="7">
        <v>0</v>
      </c>
      <c r="I53" s="7">
        <v>13.1052</v>
      </c>
      <c r="J53" s="7">
        <v>2.7</v>
      </c>
      <c r="K53" s="7" t="s">
        <v>109</v>
      </c>
      <c r="L53" s="7" t="s">
        <v>95</v>
      </c>
      <c r="M53" s="7">
        <v>24</v>
      </c>
      <c r="N53" s="7" t="s">
        <v>96</v>
      </c>
      <c r="O53" s="7">
        <v>0</v>
      </c>
      <c r="P53" s="7">
        <v>50</v>
      </c>
      <c r="Q53" s="7">
        <v>16</v>
      </c>
      <c r="R53" s="7">
        <v>13.1052</v>
      </c>
      <c r="S53" s="7" t="s">
        <v>118</v>
      </c>
      <c r="T53" s="7" t="s">
        <v>100</v>
      </c>
      <c r="U53" s="7">
        <v>0</v>
      </c>
      <c r="V53" s="7"/>
      <c r="W53" s="7"/>
      <c r="X53" s="7">
        <v>0</v>
      </c>
      <c r="Y53" s="7"/>
      <c r="Z53" s="7"/>
      <c r="AA53" s="7">
        <v>13.1052</v>
      </c>
      <c r="AB53" s="7" t="s">
        <v>107</v>
      </c>
      <c r="AC53" s="7" t="s">
        <v>100</v>
      </c>
      <c r="AD53" s="7">
        <v>0</v>
      </c>
      <c r="AE53" s="7"/>
      <c r="AF53" s="7"/>
      <c r="AG53" s="7">
        <v>0</v>
      </c>
      <c r="AH53" s="7"/>
      <c r="AI53" s="7"/>
      <c r="AJ53" s="7">
        <v>7.28</v>
      </c>
      <c r="AK53" s="7">
        <v>19.656</v>
      </c>
      <c r="AL53" s="7" t="s">
        <v>102</v>
      </c>
      <c r="AM53" s="7">
        <v>0</v>
      </c>
      <c r="AN53" s="7">
        <v>0</v>
      </c>
      <c r="AO53" s="7"/>
      <c r="AP53" s="7">
        <v>2.96</v>
      </c>
      <c r="AQ53" s="7" t="s">
        <v>103</v>
      </c>
      <c r="AR53" s="7" t="s">
        <v>102</v>
      </c>
      <c r="AS53" s="7">
        <v>0</v>
      </c>
      <c r="AT53" s="7"/>
      <c r="AU53" s="7"/>
      <c r="AV53" s="7">
        <v>0</v>
      </c>
      <c r="AW53" s="7"/>
      <c r="AX53" s="7"/>
      <c r="AY53" s="7">
        <v>4.02</v>
      </c>
      <c r="AZ53" s="7" t="s">
        <v>99</v>
      </c>
      <c r="BA53" s="7" t="s">
        <v>100</v>
      </c>
      <c r="BB53" s="7">
        <v>3.26</v>
      </c>
      <c r="BC53" s="7" t="s">
        <v>101</v>
      </c>
      <c r="BD53" s="7" t="s">
        <v>100</v>
      </c>
      <c r="BE53" s="7">
        <v>0</v>
      </c>
      <c r="BF53" s="7"/>
      <c r="BG53" s="7"/>
      <c r="BH53" s="7">
        <v>0</v>
      </c>
      <c r="BI53" s="7"/>
      <c r="BJ53" s="7"/>
      <c r="BK53" s="7">
        <v>1096</v>
      </c>
      <c r="BL53" s="7">
        <v>214</v>
      </c>
      <c r="BM53" s="7">
        <v>132</v>
      </c>
      <c r="BN53" s="7">
        <v>1440</v>
      </c>
    </row>
    <row r="54" spans="1:66">
      <c r="A54" s="4" t="s">
        <v>119</v>
      </c>
      <c r="B54" s="7" t="s">
        <v>93</v>
      </c>
      <c r="C54" s="7">
        <v>4.02</v>
      </c>
      <c r="D54" s="7">
        <v>3.26</v>
      </c>
      <c r="E54" s="7">
        <v>0</v>
      </c>
      <c r="F54" s="7">
        <v>0</v>
      </c>
      <c r="G54" s="7">
        <v>0</v>
      </c>
      <c r="H54" s="7">
        <v>0</v>
      </c>
      <c r="I54" s="7">
        <v>13.1052</v>
      </c>
      <c r="J54" s="7">
        <v>2.7</v>
      </c>
      <c r="K54" s="7" t="s">
        <v>118</v>
      </c>
      <c r="L54" s="7" t="s">
        <v>95</v>
      </c>
      <c r="M54" s="7">
        <v>16</v>
      </c>
      <c r="N54" s="7" t="s">
        <v>96</v>
      </c>
      <c r="O54" s="7">
        <v>0</v>
      </c>
      <c r="P54" s="7">
        <v>0</v>
      </c>
      <c r="Q54" s="7">
        <v>16</v>
      </c>
      <c r="R54" s="7">
        <v>13.1052</v>
      </c>
      <c r="S54" s="7" t="s">
        <v>97</v>
      </c>
      <c r="T54" s="7" t="s">
        <v>98</v>
      </c>
      <c r="U54" s="7">
        <v>0</v>
      </c>
      <c r="V54" s="7"/>
      <c r="W54" s="7"/>
      <c r="X54" s="7">
        <v>0</v>
      </c>
      <c r="Y54" s="7"/>
      <c r="Z54" s="7"/>
      <c r="AA54" s="7">
        <v>13.1052</v>
      </c>
      <c r="AB54" s="7" t="s">
        <v>109</v>
      </c>
      <c r="AC54" s="7" t="s">
        <v>100</v>
      </c>
      <c r="AD54" s="7">
        <v>0</v>
      </c>
      <c r="AE54" s="7"/>
      <c r="AF54" s="7"/>
      <c r="AG54" s="7">
        <v>0</v>
      </c>
      <c r="AH54" s="7"/>
      <c r="AI54" s="7"/>
      <c r="AJ54" s="7">
        <v>7.28</v>
      </c>
      <c r="AK54" s="7">
        <v>19.656</v>
      </c>
      <c r="AL54" s="7" t="s">
        <v>102</v>
      </c>
      <c r="AM54" s="7">
        <v>0</v>
      </c>
      <c r="AN54" s="7">
        <v>0</v>
      </c>
      <c r="AO54" s="7"/>
      <c r="AP54" s="7">
        <v>0</v>
      </c>
      <c r="AQ54" s="7"/>
      <c r="AR54" s="7"/>
      <c r="AS54" s="7">
        <v>0</v>
      </c>
      <c r="AT54" s="7"/>
      <c r="AU54" s="7"/>
      <c r="AV54" s="7">
        <v>3.12</v>
      </c>
      <c r="AW54" s="7" t="s">
        <v>115</v>
      </c>
      <c r="AX54" s="7" t="s">
        <v>102</v>
      </c>
      <c r="AY54" s="7">
        <v>3.26</v>
      </c>
      <c r="AZ54" s="7" t="s">
        <v>101</v>
      </c>
      <c r="BA54" s="7" t="s">
        <v>100</v>
      </c>
      <c r="BB54" s="7">
        <v>4.02</v>
      </c>
      <c r="BC54" s="7" t="s">
        <v>104</v>
      </c>
      <c r="BD54" s="7" t="s">
        <v>100</v>
      </c>
      <c r="BE54" s="7">
        <v>0</v>
      </c>
      <c r="BF54" s="7"/>
      <c r="BG54" s="7"/>
      <c r="BH54" s="7">
        <v>0</v>
      </c>
      <c r="BI54" s="7"/>
      <c r="BJ54" s="7"/>
      <c r="BK54" s="7">
        <v>-39</v>
      </c>
      <c r="BL54" s="7">
        <v>139</v>
      </c>
      <c r="BM54" s="7">
        <v>132</v>
      </c>
      <c r="BN54" s="7">
        <v>231</v>
      </c>
    </row>
    <row r="55" spans="1:66">
      <c r="A55" s="4" t="s">
        <v>120</v>
      </c>
      <c r="B55" s="7" t="s">
        <v>93</v>
      </c>
      <c r="C55" s="7">
        <v>4.02</v>
      </c>
      <c r="D55" s="7">
        <v>4</v>
      </c>
      <c r="E55" s="7">
        <v>0</v>
      </c>
      <c r="F55" s="7">
        <v>0</v>
      </c>
      <c r="G55" s="7">
        <v>0</v>
      </c>
      <c r="H55" s="7">
        <v>0</v>
      </c>
      <c r="I55" s="7">
        <v>16.08</v>
      </c>
      <c r="J55" s="7">
        <v>2.7</v>
      </c>
      <c r="K55" s="7" t="s">
        <v>104</v>
      </c>
      <c r="L55" s="7" t="s">
        <v>95</v>
      </c>
      <c r="M55" s="7">
        <v>20</v>
      </c>
      <c r="N55" s="7" t="s">
        <v>96</v>
      </c>
      <c r="O55" s="7">
        <v>0</v>
      </c>
      <c r="P55" s="7">
        <v>75</v>
      </c>
      <c r="Q55" s="7">
        <v>16</v>
      </c>
      <c r="R55" s="7">
        <v>16.08</v>
      </c>
      <c r="S55" s="7" t="s">
        <v>97</v>
      </c>
      <c r="T55" s="7" t="s">
        <v>98</v>
      </c>
      <c r="U55" s="7">
        <v>0</v>
      </c>
      <c r="V55" s="7"/>
      <c r="W55" s="7"/>
      <c r="X55" s="7">
        <v>0</v>
      </c>
      <c r="Y55" s="7"/>
      <c r="Z55" s="7"/>
      <c r="AA55" s="7">
        <v>16.08</v>
      </c>
      <c r="AB55" s="7" t="s">
        <v>99</v>
      </c>
      <c r="AC55" s="7" t="s">
        <v>100</v>
      </c>
      <c r="AD55" s="7">
        <v>0</v>
      </c>
      <c r="AE55" s="7"/>
      <c r="AF55" s="7"/>
      <c r="AG55" s="7">
        <v>0</v>
      </c>
      <c r="AH55" s="7"/>
      <c r="AI55" s="7"/>
      <c r="AJ55" s="7">
        <v>8.02</v>
      </c>
      <c r="AK55" s="7">
        <v>21.654</v>
      </c>
      <c r="AL55" s="7" t="s">
        <v>102</v>
      </c>
      <c r="AM55" s="7">
        <v>0</v>
      </c>
      <c r="AN55" s="7">
        <v>0</v>
      </c>
      <c r="AO55" s="7"/>
      <c r="AP55" s="7">
        <f>3.6*1.2</f>
        <v>4.32</v>
      </c>
      <c r="AQ55" s="7" t="s">
        <v>103</v>
      </c>
      <c r="AR55" s="7" t="s">
        <v>102</v>
      </c>
      <c r="AS55" s="7">
        <v>7.2</v>
      </c>
      <c r="AT55" s="7" t="s">
        <v>103</v>
      </c>
      <c r="AU55" s="7" t="s">
        <v>102</v>
      </c>
      <c r="AV55" s="7">
        <v>0</v>
      </c>
      <c r="AW55" s="7"/>
      <c r="AX55" s="7"/>
      <c r="AY55" s="7">
        <v>4.02</v>
      </c>
      <c r="AZ55" s="7" t="s">
        <v>118</v>
      </c>
      <c r="BA55" s="7" t="s">
        <v>100</v>
      </c>
      <c r="BB55" s="7">
        <v>2.2</v>
      </c>
      <c r="BC55" s="7" t="s">
        <v>94</v>
      </c>
      <c r="BD55" s="7" t="s">
        <v>100</v>
      </c>
      <c r="BE55" s="7">
        <v>1.8</v>
      </c>
      <c r="BF55" s="7" t="s">
        <v>101</v>
      </c>
      <c r="BG55" s="7" t="s">
        <v>100</v>
      </c>
      <c r="BH55" s="7">
        <v>0</v>
      </c>
      <c r="BI55" s="7"/>
      <c r="BJ55" s="7"/>
      <c r="BK55" s="7">
        <v>687</v>
      </c>
      <c r="BL55" s="7">
        <v>232</v>
      </c>
      <c r="BM55" s="7">
        <v>161</v>
      </c>
      <c r="BN55" s="7">
        <v>1080</v>
      </c>
    </row>
    <row r="56" spans="1:66">
      <c r="A56" s="4" t="s">
        <v>121</v>
      </c>
      <c r="B56" s="7" t="s">
        <v>93</v>
      </c>
      <c r="C56" s="7">
        <v>1</v>
      </c>
      <c r="D56" s="7">
        <v>1.8</v>
      </c>
      <c r="E56" s="7">
        <v>0</v>
      </c>
      <c r="F56" s="7">
        <v>0</v>
      </c>
      <c r="G56" s="7">
        <v>0</v>
      </c>
      <c r="H56" s="7">
        <v>0</v>
      </c>
      <c r="I56" s="7">
        <v>1.8</v>
      </c>
      <c r="J56" s="7">
        <v>2.7</v>
      </c>
      <c r="K56" s="7" t="s">
        <v>122</v>
      </c>
      <c r="L56" s="7" t="s">
        <v>112</v>
      </c>
      <c r="M56" s="7" t="s">
        <v>113</v>
      </c>
      <c r="N56" s="7" t="s">
        <v>96</v>
      </c>
      <c r="O56" s="7">
        <v>0</v>
      </c>
      <c r="P56" s="7">
        <v>25</v>
      </c>
      <c r="Q56" s="7">
        <v>16</v>
      </c>
      <c r="R56" s="7">
        <v>1.8</v>
      </c>
      <c r="S56" s="7" t="s">
        <v>97</v>
      </c>
      <c r="T56" s="7" t="s">
        <v>98</v>
      </c>
      <c r="U56" s="7">
        <v>0</v>
      </c>
      <c r="V56" s="7"/>
      <c r="W56" s="7"/>
      <c r="X56" s="7">
        <v>0</v>
      </c>
      <c r="Y56" s="7"/>
      <c r="Z56" s="7"/>
      <c r="AA56" s="7">
        <v>1.8</v>
      </c>
      <c r="AB56" s="7" t="s">
        <v>114</v>
      </c>
      <c r="AC56" s="7" t="s">
        <v>100</v>
      </c>
      <c r="AD56" s="7">
        <v>0</v>
      </c>
      <c r="AE56" s="7"/>
      <c r="AF56" s="7"/>
      <c r="AG56" s="7">
        <v>0</v>
      </c>
      <c r="AH56" s="7"/>
      <c r="AI56" s="7"/>
      <c r="AJ56" s="7">
        <v>1</v>
      </c>
      <c r="AK56" s="7">
        <v>2.7</v>
      </c>
      <c r="AL56" s="7" t="s">
        <v>102</v>
      </c>
      <c r="AM56" s="7">
        <v>0</v>
      </c>
      <c r="AN56" s="7">
        <v>0</v>
      </c>
      <c r="AO56" s="7"/>
      <c r="AP56" s="7">
        <v>0</v>
      </c>
      <c r="AQ56" s="7"/>
      <c r="AR56" s="7"/>
      <c r="AS56" s="7">
        <v>0</v>
      </c>
      <c r="AT56" s="7"/>
      <c r="AU56" s="7"/>
      <c r="AV56" s="7">
        <v>0</v>
      </c>
      <c r="AW56" s="7"/>
      <c r="AX56" s="7"/>
      <c r="AY56" s="7">
        <f>1.8+1.8+1</f>
        <v>4.6</v>
      </c>
      <c r="AZ56" s="7" t="s">
        <v>114</v>
      </c>
      <c r="BA56" s="7" t="s">
        <v>100</v>
      </c>
      <c r="BB56" s="7">
        <v>0</v>
      </c>
      <c r="BC56" s="7"/>
      <c r="BD56" s="7"/>
      <c r="BE56" s="7">
        <v>0</v>
      </c>
      <c r="BF56" s="7"/>
      <c r="BG56" s="7"/>
      <c r="BH56" s="7">
        <v>0</v>
      </c>
      <c r="BI56" s="7"/>
      <c r="BJ56" s="7"/>
      <c r="BK56" s="7" t="s">
        <v>113</v>
      </c>
      <c r="BL56" s="7" t="s">
        <v>113</v>
      </c>
      <c r="BM56" s="7" t="s">
        <v>113</v>
      </c>
      <c r="BN56" s="7" t="s">
        <v>113</v>
      </c>
    </row>
    <row r="57" spans="1:66">
      <c r="A57" s="4" t="s">
        <v>121</v>
      </c>
      <c r="B57" s="7" t="s">
        <v>106</v>
      </c>
      <c r="C57" s="7">
        <v>1</v>
      </c>
      <c r="D57" s="7">
        <v>2.14</v>
      </c>
      <c r="E57" s="7">
        <v>0</v>
      </c>
      <c r="F57" s="7">
        <v>0</v>
      </c>
      <c r="G57" s="7">
        <v>0</v>
      </c>
      <c r="H57" s="7">
        <v>0</v>
      </c>
      <c r="I57" s="7">
        <v>2.14</v>
      </c>
      <c r="J57" s="7">
        <v>2.7</v>
      </c>
      <c r="K57" s="7" t="s">
        <v>122</v>
      </c>
      <c r="L57" s="7" t="s">
        <v>112</v>
      </c>
      <c r="M57" s="7" t="s">
        <v>113</v>
      </c>
      <c r="N57" s="7" t="s">
        <v>96</v>
      </c>
      <c r="O57" s="7">
        <v>0</v>
      </c>
      <c r="P57" s="7">
        <v>25</v>
      </c>
      <c r="Q57" s="7">
        <v>16</v>
      </c>
      <c r="R57" s="7">
        <v>2.14</v>
      </c>
      <c r="S57" s="7" t="s">
        <v>114</v>
      </c>
      <c r="T57" s="7" t="s">
        <v>100</v>
      </c>
      <c r="U57" s="7">
        <v>0</v>
      </c>
      <c r="V57" s="7"/>
      <c r="W57" s="7"/>
      <c r="X57" s="7">
        <v>0</v>
      </c>
      <c r="Y57" s="7"/>
      <c r="Z57" s="7"/>
      <c r="AA57" s="7">
        <v>2.14</v>
      </c>
      <c r="AB57" s="7" t="s">
        <v>107</v>
      </c>
      <c r="AC57" s="7" t="s">
        <v>100</v>
      </c>
      <c r="AD57" s="7">
        <v>0</v>
      </c>
      <c r="AE57" s="7"/>
      <c r="AF57" s="7"/>
      <c r="AG57" s="7">
        <v>0</v>
      </c>
      <c r="AH57" s="7"/>
      <c r="AI57" s="7"/>
      <c r="AJ57" s="7">
        <v>2.14</v>
      </c>
      <c r="AK57" s="7">
        <v>5.778</v>
      </c>
      <c r="AL57" s="7" t="s">
        <v>102</v>
      </c>
      <c r="AM57" s="7">
        <v>0</v>
      </c>
      <c r="AN57" s="7">
        <v>0</v>
      </c>
      <c r="AO57" s="7"/>
      <c r="AP57" s="7">
        <v>0</v>
      </c>
      <c r="AQ57" s="7"/>
      <c r="AR57" s="7"/>
      <c r="AS57" s="7">
        <v>0</v>
      </c>
      <c r="AT57" s="7"/>
      <c r="AU57" s="7"/>
      <c r="AV57" s="7">
        <v>0</v>
      </c>
      <c r="AW57" s="7"/>
      <c r="AX57" s="7"/>
      <c r="AY57" s="7">
        <f>1+1+2.14</f>
        <v>4.14</v>
      </c>
      <c r="AZ57" s="7" t="s">
        <v>114</v>
      </c>
      <c r="BA57" s="7" t="s">
        <v>100</v>
      </c>
      <c r="BB57" s="7">
        <v>0</v>
      </c>
      <c r="BC57" s="7"/>
      <c r="BD57" s="7"/>
      <c r="BE57" s="7">
        <v>0</v>
      </c>
      <c r="BF57" s="7"/>
      <c r="BG57" s="7"/>
      <c r="BH57" s="7">
        <v>0</v>
      </c>
      <c r="BI57" s="7"/>
      <c r="BJ57" s="7"/>
      <c r="BK57" s="7" t="s">
        <v>113</v>
      </c>
      <c r="BL57" s="7" t="s">
        <v>113</v>
      </c>
      <c r="BM57" s="7" t="s">
        <v>113</v>
      </c>
      <c r="BN57" s="7" t="s">
        <v>113</v>
      </c>
    </row>
    <row r="58" spans="1:66">
      <c r="A58" s="4" t="s">
        <v>123</v>
      </c>
      <c r="B58" s="7" t="s">
        <v>124</v>
      </c>
      <c r="C58" s="7">
        <v>7.4</v>
      </c>
      <c r="D58" s="7">
        <v>11.2</v>
      </c>
      <c r="E58" s="7">
        <v>0</v>
      </c>
      <c r="F58" s="7">
        <v>0</v>
      </c>
      <c r="G58" s="7">
        <v>0</v>
      </c>
      <c r="H58" s="7">
        <v>0</v>
      </c>
      <c r="I58" s="7">
        <v>82.88</v>
      </c>
      <c r="J58" s="7">
        <v>2.3</v>
      </c>
      <c r="K58" s="7" t="s">
        <v>107</v>
      </c>
      <c r="L58" s="7" t="s">
        <v>112</v>
      </c>
      <c r="M58" s="7" t="s">
        <v>113</v>
      </c>
      <c r="N58" s="7" t="s">
        <v>96</v>
      </c>
      <c r="O58" s="7">
        <v>0</v>
      </c>
      <c r="P58" s="7">
        <v>0</v>
      </c>
      <c r="Q58" s="7">
        <v>16</v>
      </c>
      <c r="R58" s="7">
        <v>82.88</v>
      </c>
      <c r="S58" s="7" t="s">
        <v>114</v>
      </c>
      <c r="T58" s="7" t="s">
        <v>100</v>
      </c>
      <c r="U58" s="7">
        <v>0</v>
      </c>
      <c r="V58" s="7"/>
      <c r="W58" s="7"/>
      <c r="X58" s="7">
        <v>0</v>
      </c>
      <c r="Y58" s="7"/>
      <c r="Z58" s="7"/>
      <c r="AA58" s="7">
        <f>82.88/0.707</f>
        <v>117.22772277228</v>
      </c>
      <c r="AB58" s="7" t="s">
        <v>125</v>
      </c>
      <c r="AC58" s="7" t="s">
        <v>126</v>
      </c>
      <c r="AD58" s="7">
        <v>0</v>
      </c>
      <c r="AE58" s="7"/>
      <c r="AF58" s="7"/>
      <c r="AG58" s="7">
        <v>0</v>
      </c>
      <c r="AH58" s="7"/>
      <c r="AI58" s="7"/>
      <c r="AJ58" s="7">
        <v>24</v>
      </c>
      <c r="AK58" s="7">
        <v>55.2</v>
      </c>
      <c r="AL58" s="7" t="s">
        <v>102</v>
      </c>
      <c r="AM58" s="7">
        <v>0</v>
      </c>
      <c r="AN58" s="7">
        <v>0</v>
      </c>
      <c r="AO58" s="7"/>
      <c r="AP58" s="7">
        <v>2.96</v>
      </c>
      <c r="AQ58" s="7" t="s">
        <v>103</v>
      </c>
      <c r="AR58" s="7" t="s">
        <v>102</v>
      </c>
      <c r="AS58" s="7">
        <v>0</v>
      </c>
      <c r="AT58" s="7"/>
      <c r="AU58" s="7"/>
      <c r="AV58" s="7">
        <v>0</v>
      </c>
      <c r="AW58" s="7"/>
      <c r="AX58" s="7"/>
      <c r="AY58" s="7">
        <v>0</v>
      </c>
      <c r="AZ58" s="7"/>
      <c r="BA58" s="7" t="s">
        <v>100</v>
      </c>
      <c r="BB58" s="7">
        <v>0</v>
      </c>
      <c r="BC58" s="7"/>
      <c r="BD58" s="7"/>
      <c r="BE58" s="7">
        <v>0</v>
      </c>
      <c r="BF58" s="7"/>
      <c r="BG58" s="7"/>
      <c r="BH58" s="7">
        <v>0</v>
      </c>
      <c r="BI58" s="7"/>
      <c r="BJ58" s="7"/>
      <c r="BK58" s="7" t="s">
        <v>113</v>
      </c>
      <c r="BL58" s="7" t="s">
        <v>113</v>
      </c>
      <c r="BM58" s="7" t="s">
        <v>113</v>
      </c>
      <c r="BN58" s="7" t="s">
        <v>113</v>
      </c>
    </row>
    <row r="59" spans="1:66">
      <c r="A59" s="10" t="s">
        <v>40</v>
      </c>
      <c r="B59" s="10"/>
      <c r="C59" s="10"/>
      <c r="D59" s="10"/>
      <c r="E59" s="10"/>
      <c r="F59" s="10"/>
      <c r="G59" s="10"/>
      <c r="H59" s="10"/>
      <c r="I59" s="10">
        <v>241.55</v>
      </c>
      <c r="J59" s="10"/>
      <c r="K59" s="10"/>
      <c r="L59" s="10"/>
      <c r="M59" s="10"/>
      <c r="N59" s="10"/>
      <c r="O59" s="10">
        <v>326.87856</v>
      </c>
      <c r="P59" s="10">
        <v>175.0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>
        <v>7216.0</v>
      </c>
    </row>
    <row r="61" spans="1:66">
      <c r="A61" s="3" t="s">
        <v>127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66">
      <c r="A62" s="11" t="s">
        <v>42</v>
      </c>
      <c r="B62" s="5"/>
      <c r="C62" s="11" t="s">
        <v>128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1" t="s">
        <v>129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1" t="s">
        <v>130</v>
      </c>
      <c r="AG62" s="5"/>
    </row>
    <row r="63" spans="1:66">
      <c r="A63" s="12" t="s">
        <v>62</v>
      </c>
      <c r="B63" s="11" t="s">
        <v>91</v>
      </c>
      <c r="C63" s="14" t="s">
        <v>131</v>
      </c>
      <c r="D63" s="14" t="s">
        <v>132</v>
      </c>
      <c r="E63" s="14" t="s">
        <v>133</v>
      </c>
      <c r="F63" s="14" t="s">
        <v>134</v>
      </c>
      <c r="G63" s="14" t="s">
        <v>135</v>
      </c>
      <c r="H63" s="14" t="s">
        <v>136</v>
      </c>
      <c r="I63" s="14" t="s">
        <v>138</v>
      </c>
      <c r="J63" s="14" t="s">
        <v>139</v>
      </c>
      <c r="K63" s="14" t="s">
        <v>140</v>
      </c>
      <c r="L63" s="14" t="s">
        <v>141</v>
      </c>
      <c r="M63" s="14" t="s">
        <v>142</v>
      </c>
      <c r="N63" s="14" t="s">
        <v>143</v>
      </c>
      <c r="O63" s="14" t="s">
        <v>144</v>
      </c>
      <c r="P63" s="14" t="s">
        <v>146</v>
      </c>
      <c r="Q63" s="14" t="s">
        <v>147</v>
      </c>
      <c r="R63" s="14" t="s">
        <v>148</v>
      </c>
      <c r="S63" s="14"/>
      <c r="T63" s="14" t="s">
        <v>149</v>
      </c>
      <c r="U63" s="14"/>
      <c r="V63" s="14" t="s">
        <v>150</v>
      </c>
      <c r="W63" s="14" t="s">
        <v>151</v>
      </c>
      <c r="X63" s="14" t="s">
        <v>74</v>
      </c>
      <c r="Y63" s="14" t="s">
        <v>152</v>
      </c>
      <c r="Z63" s="14" t="s">
        <v>148</v>
      </c>
      <c r="AA63" s="14" t="s">
        <v>149</v>
      </c>
      <c r="AB63" s="14" t="s">
        <v>153</v>
      </c>
      <c r="AC63" s="14" t="s">
        <v>154</v>
      </c>
      <c r="AD63" s="14" t="s">
        <v>147</v>
      </c>
      <c r="AE63" s="14" t="s">
        <v>144</v>
      </c>
      <c r="AF63" s="14" t="s">
        <v>155</v>
      </c>
      <c r="AG63" s="14" t="s">
        <v>156</v>
      </c>
    </row>
    <row r="64" spans="1:66">
      <c r="A64" s="12"/>
      <c r="B64" s="11" t="s">
        <v>88</v>
      </c>
      <c r="C64" s="14" t="s">
        <v>88</v>
      </c>
      <c r="D64" s="14"/>
      <c r="E64" s="14" t="s">
        <v>72</v>
      </c>
      <c r="F64" s="14"/>
      <c r="G64" s="14"/>
      <c r="H64" s="14" t="s">
        <v>137</v>
      </c>
      <c r="I64" s="14" t="s">
        <v>65</v>
      </c>
      <c r="J64" s="14" t="s">
        <v>88</v>
      </c>
      <c r="K64" s="14" t="s">
        <v>22</v>
      </c>
      <c r="L64" s="14"/>
      <c r="M64" s="14" t="s">
        <v>65</v>
      </c>
      <c r="N64" s="14" t="s">
        <v>65</v>
      </c>
      <c r="O64" s="14" t="s">
        <v>145</v>
      </c>
      <c r="P64" s="14"/>
      <c r="Q64" s="14" t="s">
        <v>88</v>
      </c>
      <c r="R64" s="14" t="s">
        <v>137</v>
      </c>
      <c r="S64" s="14"/>
      <c r="T64" s="14" t="s">
        <v>137</v>
      </c>
      <c r="U64" s="14"/>
      <c r="V64" s="14"/>
      <c r="W64" s="14"/>
      <c r="X64" s="14"/>
      <c r="Y64" s="14"/>
      <c r="Z64" s="14" t="s">
        <v>137</v>
      </c>
      <c r="AA64" s="14" t="s">
        <v>137</v>
      </c>
      <c r="AB64" s="14"/>
      <c r="AC64" s="14" t="s">
        <v>88</v>
      </c>
      <c r="AD64" s="14" t="s">
        <v>88</v>
      </c>
      <c r="AE64" s="14" t="s">
        <v>145</v>
      </c>
      <c r="AF64" s="14" t="s">
        <v>88</v>
      </c>
      <c r="AG64" s="14" t="s">
        <v>88</v>
      </c>
    </row>
    <row r="65" spans="1:66">
      <c r="A65" s="4" t="s">
        <v>92</v>
      </c>
      <c r="B65" s="7">
        <v>2161</v>
      </c>
      <c r="C65" s="7">
        <v>1631</v>
      </c>
      <c r="D65" s="7" t="s">
        <v>95</v>
      </c>
      <c r="E65" s="7">
        <v>0</v>
      </c>
      <c r="F65" s="7">
        <v>40.162</v>
      </c>
      <c r="G65" s="7" t="s">
        <v>157</v>
      </c>
      <c r="H65" s="7">
        <v>150</v>
      </c>
      <c r="I65" s="7">
        <v>6</v>
      </c>
      <c r="J65" s="7">
        <v>2479</v>
      </c>
      <c r="K65" s="7">
        <v>25.9</v>
      </c>
      <c r="L65" s="7">
        <v>4</v>
      </c>
      <c r="M65" s="7">
        <v>304.0</v>
      </c>
      <c r="N65" s="7">
        <v>26.61</v>
      </c>
      <c r="O65" s="7">
        <v>1.17</v>
      </c>
      <c r="P65" s="7">
        <v>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v>2479</v>
      </c>
      <c r="AG65" s="7" t="s">
        <v>158</v>
      </c>
    </row>
    <row r="66" spans="1:66">
      <c r="A66" s="4" t="s">
        <v>105</v>
      </c>
      <c r="B66" s="7">
        <v>927</v>
      </c>
      <c r="C66" s="7">
        <v>821</v>
      </c>
      <c r="D66" s="7" t="s">
        <v>112</v>
      </c>
      <c r="E66" s="7"/>
      <c r="F66" s="7">
        <v>19.992</v>
      </c>
      <c r="G66" s="7"/>
      <c r="H66" s="7"/>
      <c r="I66" s="7"/>
      <c r="J66" s="7"/>
      <c r="K66" s="7"/>
      <c r="L66" s="7"/>
      <c r="M66" s="7"/>
      <c r="N66" s="7"/>
      <c r="O66" s="7"/>
      <c r="P66" s="7">
        <v>1</v>
      </c>
      <c r="Q66" s="7">
        <v>1234</v>
      </c>
      <c r="R66" s="7" t="s">
        <v>159</v>
      </c>
      <c r="S66" s="7">
        <v>2000</v>
      </c>
      <c r="T66" s="7" t="s">
        <v>159</v>
      </c>
      <c r="U66" s="7">
        <v>2000</v>
      </c>
      <c r="V66" s="7" t="s">
        <v>160</v>
      </c>
      <c r="W66" s="7" t="s">
        <v>161</v>
      </c>
      <c r="X66" s="7">
        <v>21</v>
      </c>
      <c r="Y66" s="7" t="s">
        <v>162</v>
      </c>
      <c r="Z66" s="7">
        <v>350</v>
      </c>
      <c r="AA66" s="7">
        <v>700</v>
      </c>
      <c r="AB66" s="7" t="s">
        <v>163</v>
      </c>
      <c r="AC66" s="7">
        <v>2810</v>
      </c>
      <c r="AD66" s="7">
        <v>1329</v>
      </c>
      <c r="AE66" s="7">
        <v>2.66</v>
      </c>
      <c r="AF66" s="7">
        <v>1329</v>
      </c>
      <c r="AG66" s="7" t="s">
        <v>164</v>
      </c>
    </row>
    <row r="67" spans="1:66">
      <c r="A67" s="4" t="s">
        <v>108</v>
      </c>
      <c r="B67" s="7">
        <v>675</v>
      </c>
      <c r="C67" s="7">
        <v>590</v>
      </c>
      <c r="D67" s="7" t="s">
        <v>112</v>
      </c>
      <c r="E67" s="7"/>
      <c r="F67" s="7">
        <v>16.08</v>
      </c>
      <c r="G67" s="7"/>
      <c r="H67" s="7"/>
      <c r="I67" s="7"/>
      <c r="J67" s="7"/>
      <c r="K67" s="7"/>
      <c r="L67" s="7"/>
      <c r="M67" s="7"/>
      <c r="N67" s="7"/>
      <c r="O67" s="7"/>
      <c r="P67" s="7">
        <v>1</v>
      </c>
      <c r="Q67" s="7">
        <v>940</v>
      </c>
      <c r="R67" s="7" t="s">
        <v>159</v>
      </c>
      <c r="S67" s="7">
        <v>2000</v>
      </c>
      <c r="T67" s="7" t="s">
        <v>159</v>
      </c>
      <c r="U67" s="7">
        <v>2000</v>
      </c>
      <c r="V67" s="7" t="s">
        <v>160</v>
      </c>
      <c r="W67" s="7" t="s">
        <v>161</v>
      </c>
      <c r="X67" s="7">
        <v>10</v>
      </c>
      <c r="Y67" s="7" t="s">
        <v>165</v>
      </c>
      <c r="Z67" s="7">
        <v>350</v>
      </c>
      <c r="AA67" s="7">
        <v>1000</v>
      </c>
      <c r="AB67" s="7" t="s">
        <v>166</v>
      </c>
      <c r="AC67" s="7">
        <v>2082</v>
      </c>
      <c r="AD67" s="7">
        <v>964</v>
      </c>
      <c r="AE67" s="7">
        <v>1.94</v>
      </c>
      <c r="AF67" s="7">
        <v>964</v>
      </c>
      <c r="AG67" s="7" t="s">
        <v>167</v>
      </c>
    </row>
    <row r="68" spans="1:66">
      <c r="A68" s="4" t="s">
        <v>110</v>
      </c>
      <c r="B68" s="7">
        <v>702</v>
      </c>
      <c r="C68" s="7">
        <v>625</v>
      </c>
      <c r="D68" s="7" t="s">
        <v>112</v>
      </c>
      <c r="E68" s="7"/>
      <c r="F68" s="7">
        <v>14.5656</v>
      </c>
      <c r="G68" s="7"/>
      <c r="H68" s="7"/>
      <c r="I68" s="7"/>
      <c r="J68" s="7"/>
      <c r="K68" s="7"/>
      <c r="L68" s="7"/>
      <c r="M68" s="7"/>
      <c r="N68" s="7"/>
      <c r="O68" s="7"/>
      <c r="P68" s="7">
        <v>1</v>
      </c>
      <c r="Q68" s="7">
        <v>953</v>
      </c>
      <c r="R68" s="7" t="s">
        <v>159</v>
      </c>
      <c r="S68" s="7">
        <v>2000</v>
      </c>
      <c r="T68" s="7" t="s">
        <v>159</v>
      </c>
      <c r="U68" s="7">
        <v>2000</v>
      </c>
      <c r="V68" s="7" t="s">
        <v>160</v>
      </c>
      <c r="W68" s="7" t="s">
        <v>161</v>
      </c>
      <c r="X68" s="7">
        <v>10</v>
      </c>
      <c r="Y68" s="7" t="s">
        <v>165</v>
      </c>
      <c r="Z68" s="7">
        <v>350</v>
      </c>
      <c r="AA68" s="7">
        <v>1000</v>
      </c>
      <c r="AB68" s="7" t="s">
        <v>166</v>
      </c>
      <c r="AC68" s="7">
        <v>2082</v>
      </c>
      <c r="AD68" s="7">
        <v>964</v>
      </c>
      <c r="AE68" s="7">
        <v>2.02</v>
      </c>
      <c r="AF68" s="7">
        <v>964</v>
      </c>
      <c r="AG68" s="7" t="s">
        <v>168</v>
      </c>
    </row>
    <row r="69" spans="1:66">
      <c r="A69" s="4" t="s">
        <v>111</v>
      </c>
      <c r="B69" s="7" t="s">
        <v>113</v>
      </c>
      <c r="C69" s="7" t="s">
        <v>113</v>
      </c>
      <c r="D69" s="7" t="s">
        <v>112</v>
      </c>
      <c r="E69" s="7"/>
      <c r="F69" s="7">
        <v>8.244</v>
      </c>
      <c r="G69" s="7"/>
      <c r="H69" s="7"/>
      <c r="I69" s="7"/>
      <c r="J69" s="7"/>
      <c r="K69" s="7"/>
      <c r="L69" s="7"/>
      <c r="M69" s="7"/>
      <c r="N69" s="7"/>
      <c r="O69" s="7"/>
      <c r="P69" s="7">
        <v>0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v>0</v>
      </c>
      <c r="AG69" s="7"/>
    </row>
    <row r="70" spans="1:66">
      <c r="A70" s="4" t="s">
        <v>116</v>
      </c>
      <c r="B70" s="7" t="s">
        <v>113</v>
      </c>
      <c r="C70" s="7" t="s">
        <v>113</v>
      </c>
      <c r="D70" s="7" t="s">
        <v>112</v>
      </c>
      <c r="E70" s="7"/>
      <c r="F70" s="7">
        <v>13.3964</v>
      </c>
      <c r="G70" s="7"/>
      <c r="H70" s="7"/>
      <c r="I70" s="7"/>
      <c r="J70" s="7"/>
      <c r="K70" s="7"/>
      <c r="L70" s="7"/>
      <c r="M70" s="7"/>
      <c r="N70" s="7"/>
      <c r="O70" s="7"/>
      <c r="P70" s="7">
        <v>0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v>0</v>
      </c>
      <c r="AG70" s="7"/>
    </row>
    <row r="71" spans="1:66">
      <c r="A71" s="4" t="s">
        <v>117</v>
      </c>
      <c r="B71" s="7">
        <v>1440</v>
      </c>
      <c r="C71" s="7">
        <v>1061</v>
      </c>
      <c r="D71" s="7" t="s">
        <v>112</v>
      </c>
      <c r="E71" s="7"/>
      <c r="F71" s="7">
        <v>13.1052</v>
      </c>
      <c r="G71" s="7"/>
      <c r="H71" s="7"/>
      <c r="I71" s="7"/>
      <c r="J71" s="7"/>
      <c r="K71" s="7"/>
      <c r="L71" s="7"/>
      <c r="M71" s="7"/>
      <c r="N71" s="7"/>
      <c r="O71" s="7"/>
      <c r="P71" s="7">
        <v>1</v>
      </c>
      <c r="Q71" s="7">
        <v>1710</v>
      </c>
      <c r="R71" s="7" t="s">
        <v>159</v>
      </c>
      <c r="S71" s="7">
        <v>2000</v>
      </c>
      <c r="T71" s="7" t="s">
        <v>159</v>
      </c>
      <c r="U71" s="7">
        <v>2000</v>
      </c>
      <c r="V71" s="7" t="s">
        <v>160</v>
      </c>
      <c r="W71" s="7" t="s">
        <v>161</v>
      </c>
      <c r="X71" s="7">
        <v>21</v>
      </c>
      <c r="Y71" s="7" t="s">
        <v>169</v>
      </c>
      <c r="Z71" s="7">
        <v>350</v>
      </c>
      <c r="AA71" s="7">
        <v>1000</v>
      </c>
      <c r="AB71" s="7" t="s">
        <v>170</v>
      </c>
      <c r="AC71" s="7">
        <v>5000</v>
      </c>
      <c r="AD71" s="7">
        <v>1756</v>
      </c>
      <c r="AE71" s="7">
        <v>4.13</v>
      </c>
      <c r="AF71" s="7">
        <v>1756</v>
      </c>
      <c r="AG71" s="7" t="s">
        <v>171</v>
      </c>
    </row>
    <row r="72" spans="1:66">
      <c r="A72" s="4" t="s">
        <v>119</v>
      </c>
      <c r="B72" s="7">
        <v>231</v>
      </c>
      <c r="C72" s="7">
        <v>73</v>
      </c>
      <c r="D72" s="7" t="s">
        <v>112</v>
      </c>
      <c r="E72" s="7"/>
      <c r="F72" s="7">
        <v>13.1052</v>
      </c>
      <c r="G72" s="7"/>
      <c r="H72" s="7"/>
      <c r="I72" s="7"/>
      <c r="J72" s="7"/>
      <c r="K72" s="7"/>
      <c r="L72" s="7"/>
      <c r="M72" s="7"/>
      <c r="N72" s="7"/>
      <c r="O72" s="7"/>
      <c r="P72" s="7">
        <v>1</v>
      </c>
      <c r="Q72" s="7">
        <v>428</v>
      </c>
      <c r="R72" s="7" t="s">
        <v>159</v>
      </c>
      <c r="S72" s="7">
        <v>2000</v>
      </c>
      <c r="T72" s="7" t="s">
        <v>159</v>
      </c>
      <c r="U72" s="7">
        <v>2000</v>
      </c>
      <c r="V72" s="7" t="s">
        <v>160</v>
      </c>
      <c r="W72" s="7" t="s">
        <v>161</v>
      </c>
      <c r="X72" s="7">
        <v>10</v>
      </c>
      <c r="Y72" s="7" t="s">
        <v>172</v>
      </c>
      <c r="Z72" s="7">
        <v>350</v>
      </c>
      <c r="AA72" s="7">
        <v>600</v>
      </c>
      <c r="AB72" s="7" t="s">
        <v>173</v>
      </c>
      <c r="AC72" s="7">
        <v>1066</v>
      </c>
      <c r="AD72" s="7">
        <v>538</v>
      </c>
      <c r="AE72" s="7">
        <v>0.67</v>
      </c>
      <c r="AF72" s="7">
        <v>538</v>
      </c>
      <c r="AG72" s="7" t="s">
        <v>174</v>
      </c>
    </row>
    <row r="73" spans="1:66">
      <c r="A73" s="4" t="s">
        <v>120</v>
      </c>
      <c r="B73" s="7">
        <v>1080</v>
      </c>
      <c r="C73" s="7">
        <v>865</v>
      </c>
      <c r="D73" s="7" t="s">
        <v>95</v>
      </c>
      <c r="E73" s="7">
        <v>0</v>
      </c>
      <c r="F73" s="7">
        <v>16.08</v>
      </c>
      <c r="G73" s="7" t="s">
        <v>157</v>
      </c>
      <c r="H73" s="7">
        <v>100</v>
      </c>
      <c r="I73" s="7">
        <v>4</v>
      </c>
      <c r="J73" s="7">
        <v>1148</v>
      </c>
      <c r="K73" s="7">
        <v>26.7</v>
      </c>
      <c r="L73" s="7">
        <v>2</v>
      </c>
      <c r="M73" s="7">
        <v>177.0</v>
      </c>
      <c r="N73" s="7">
        <v>16.04</v>
      </c>
      <c r="O73" s="7">
        <v>1.24</v>
      </c>
      <c r="P73" s="7">
        <v>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v>1148</v>
      </c>
      <c r="AG73" s="7" t="s">
        <v>175</v>
      </c>
    </row>
    <row r="74" spans="1:66">
      <c r="A74" s="4" t="s">
        <v>121</v>
      </c>
      <c r="B74" s="7" t="s">
        <v>113</v>
      </c>
      <c r="C74" s="7" t="s">
        <v>113</v>
      </c>
      <c r="D74" s="7" t="s">
        <v>112</v>
      </c>
      <c r="E74" s="7"/>
      <c r="F74" s="7">
        <v>1.8</v>
      </c>
      <c r="G74" s="7"/>
      <c r="H74" s="7"/>
      <c r="I74" s="7"/>
      <c r="J74" s="7"/>
      <c r="K74" s="7"/>
      <c r="L74" s="7"/>
      <c r="M74" s="7"/>
      <c r="N74" s="7"/>
      <c r="O74" s="7"/>
      <c r="P74" s="7">
        <v>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v>0</v>
      </c>
      <c r="AG74" s="7"/>
    </row>
    <row r="75" spans="1:66">
      <c r="A75" s="4" t="s">
        <v>121</v>
      </c>
      <c r="B75" s="7" t="s">
        <v>113</v>
      </c>
      <c r="C75" s="7" t="s">
        <v>113</v>
      </c>
      <c r="D75" s="7" t="s">
        <v>112</v>
      </c>
      <c r="E75" s="7"/>
      <c r="F75" s="7">
        <v>2.14</v>
      </c>
      <c r="G75" s="7"/>
      <c r="H75" s="7"/>
      <c r="I75" s="7"/>
      <c r="J75" s="7"/>
      <c r="K75" s="7"/>
      <c r="L75" s="7"/>
      <c r="M75" s="7"/>
      <c r="N75" s="7"/>
      <c r="O75" s="7"/>
      <c r="P75" s="7">
        <v>0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v>0</v>
      </c>
      <c r="AG75" s="7"/>
    </row>
    <row r="76" spans="1:66">
      <c r="A76" s="4" t="s">
        <v>123</v>
      </c>
      <c r="B76" s="7" t="s">
        <v>113</v>
      </c>
      <c r="C76" s="7" t="s">
        <v>113</v>
      </c>
      <c r="D76" s="7" t="s">
        <v>112</v>
      </c>
      <c r="E76" s="7"/>
      <c r="F76" s="7">
        <v>82.88</v>
      </c>
      <c r="G76" s="7"/>
      <c r="H76" s="7"/>
      <c r="I76" s="7"/>
      <c r="J76" s="7"/>
      <c r="K76" s="7"/>
      <c r="L76" s="7"/>
      <c r="M76" s="7"/>
      <c r="N76" s="7"/>
      <c r="O76" s="7"/>
      <c r="P76" s="7">
        <v>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v>0</v>
      </c>
      <c r="AG76" s="7"/>
    </row>
    <row r="77" spans="1:66">
      <c r="A77" s="10" t="s">
        <v>40</v>
      </c>
      <c r="B77" s="10">
        <v>7216.0</v>
      </c>
      <c r="C77" s="10">
        <v>5666.0</v>
      </c>
      <c r="D77" s="10"/>
      <c r="E77" s="10"/>
      <c r="F77" s="10"/>
      <c r="G77" s="10"/>
      <c r="H77" s="10"/>
      <c r="I77" s="10"/>
      <c r="J77" s="10"/>
      <c r="K77" s="10"/>
      <c r="L77" s="10">
        <v>6.0</v>
      </c>
      <c r="M77" s="10">
        <v>481.0</v>
      </c>
      <c r="N77" s="10">
        <v>42.65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13040.0</v>
      </c>
      <c r="AD77" s="10"/>
      <c r="AE77" s="10"/>
      <c r="AF77" s="10"/>
      <c r="AG77" s="10"/>
    </row>
  </sheetData>
  <mergeCells>
    <mergeCell ref="A9:D9"/>
    <mergeCell ref="B10:D10"/>
    <mergeCell ref="B11:D11"/>
    <mergeCell ref="B12:D12"/>
    <mergeCell ref="A14:D14"/>
    <mergeCell ref="B15:D15"/>
    <mergeCell ref="B16:D16"/>
    <mergeCell ref="B17:D17"/>
    <mergeCell ref="B18:D18"/>
    <mergeCell ref="A20:D20"/>
    <mergeCell ref="B21:D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7:C37"/>
    <mergeCell ref="A43:BN43"/>
    <mergeCell ref="A44:B44"/>
    <mergeCell ref="C44:J44"/>
    <mergeCell ref="K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N44"/>
    <mergeCell ref="A45:A46"/>
    <mergeCell ref="B45:B46"/>
    <mergeCell ref="A61:AG61"/>
    <mergeCell ref="A62:B62"/>
    <mergeCell ref="C62:O62"/>
    <mergeCell ref="P62:AE62"/>
    <mergeCell ref="AF62:AG62"/>
    <mergeCell ref="A63:A64"/>
    <mergeCell ref="R63:S63"/>
    <mergeCell ref="R64:S64"/>
    <mergeCell ref="T63:U63"/>
    <mergeCell ref="T64:U64"/>
  </mergeCells>
  <printOptions gridLines="false" gridLinesSet="true"/>
  <pageMargins left="0.7" right="0.7" top="0.75" bottom="0.75" header="0.3" footer="0.3"/>
  <pageSetup paperSize="9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0" customWidth="true" style="0"/>
    <col min="2" max="2" width="30" customWidth="true" style="0"/>
    <col min="3" max="3" width="14" customWidth="true" style="0"/>
    <col min="4" max="4" width="20" customWidth="true" style="0"/>
    <col min="5" max="5" width="14" customWidth="true" style="0"/>
    <col min="6" max="6" width="14" customWidth="true" style="0"/>
    <col min="7" max="7" width="20" customWidth="true" style="0"/>
    <col min="8" max="8" width="20" customWidth="true" style="0"/>
    <col min="9" max="9" width="25" customWidth="true" style="0"/>
    <col min="10" max="10" width="20" customWidth="true" style="0"/>
    <col min="11" max="11" width="20" customWidth="true" style="0"/>
    <col min="12" max="12" width="20" customWidth="true" style="0"/>
    <col min="13" max="13" width="20" customWidth="true" style="0"/>
    <col min="14" max="14" width="20" customWidth="true" style="0"/>
    <col min="15" max="15" width="20" customWidth="true" style="0"/>
    <col min="16" max="16" width="30" customWidth="true" style="0"/>
  </cols>
  <sheetData>
    <row r="2" spans="1:16">
      <c r="A2" s="8" t="s">
        <v>34</v>
      </c>
    </row>
    <row r="4" spans="1:16">
      <c r="A4" s="3" t="s">
        <v>176</v>
      </c>
      <c r="B4" s="5"/>
    </row>
    <row r="5" spans="1:16">
      <c r="A5" s="4" t="s">
        <v>177</v>
      </c>
      <c r="B5" s="7">
        <v>35</v>
      </c>
    </row>
    <row r="6" spans="1:16">
      <c r="A6" s="4" t="s">
        <v>178</v>
      </c>
      <c r="B6" s="7">
        <v>30</v>
      </c>
    </row>
    <row r="7" spans="1:16">
      <c r="A7" s="4" t="s">
        <v>179</v>
      </c>
      <c r="B7" s="7">
        <v>74.04</v>
      </c>
    </row>
    <row r="9" spans="1:16">
      <c r="A9" s="3" t="s">
        <v>180</v>
      </c>
      <c r="B9" s="5"/>
      <c r="C9" s="5"/>
      <c r="D9" s="5"/>
      <c r="E9" s="5"/>
      <c r="F9" s="5"/>
      <c r="G9" s="3" t="s">
        <v>181</v>
      </c>
      <c r="H9" s="5"/>
      <c r="I9" s="5"/>
      <c r="J9" s="5"/>
      <c r="K9" s="3" t="s">
        <v>182</v>
      </c>
      <c r="L9" s="5"/>
      <c r="M9" s="5"/>
      <c r="N9" s="5"/>
      <c r="O9" s="5"/>
      <c r="P9" s="5"/>
    </row>
    <row r="10" spans="1:16">
      <c r="A10" s="11" t="s">
        <v>183</v>
      </c>
      <c r="B10" s="11" t="s">
        <v>62</v>
      </c>
      <c r="C10" s="11" t="s">
        <v>63</v>
      </c>
      <c r="D10" s="11" t="s">
        <v>184</v>
      </c>
      <c r="E10" s="11" t="s">
        <v>185</v>
      </c>
      <c r="F10" s="11" t="s">
        <v>186</v>
      </c>
      <c r="G10" s="11" t="s">
        <v>187</v>
      </c>
      <c r="H10" s="11" t="s">
        <v>188</v>
      </c>
      <c r="I10" s="11" t="s">
        <v>189</v>
      </c>
      <c r="J10" s="11" t="s">
        <v>190</v>
      </c>
      <c r="K10" s="11" t="s">
        <v>191</v>
      </c>
      <c r="L10" s="11" t="s">
        <v>192</v>
      </c>
      <c r="M10" s="11" t="s">
        <v>193</v>
      </c>
      <c r="N10" s="11" t="s">
        <v>194</v>
      </c>
      <c r="O10" s="11" t="s">
        <v>195</v>
      </c>
      <c r="P10" s="11" t="s">
        <v>196</v>
      </c>
    </row>
    <row r="11" spans="1:16">
      <c r="A11" s="15">
        <v>1</v>
      </c>
      <c r="B11" s="15" t="s">
        <v>92</v>
      </c>
      <c r="C11" s="15" t="s">
        <v>93</v>
      </c>
      <c r="D11" s="15" t="s">
        <v>157</v>
      </c>
      <c r="E11" s="15">
        <v>20</v>
      </c>
      <c r="F11" s="15">
        <v>541.0</v>
      </c>
      <c r="G11" s="15">
        <v>10.04</v>
      </c>
      <c r="H11" s="15">
        <v>10.04</v>
      </c>
      <c r="I11" s="15">
        <v>15.0</v>
      </c>
      <c r="J11" s="15">
        <v>76.0</v>
      </c>
      <c r="K11" s="15">
        <v>25.9</v>
      </c>
      <c r="L11" s="15">
        <v>620.0</v>
      </c>
      <c r="M11" s="16" t="s">
        <v>197</v>
      </c>
      <c r="N11" s="15">
        <v>1.17</v>
      </c>
      <c r="O11" s="15">
        <v>70.2</v>
      </c>
      <c r="P11" s="15">
        <v>6.65</v>
      </c>
    </row>
    <row r="12" spans="1:16">
      <c r="A12" s="15">
        <v>2</v>
      </c>
      <c r="B12" s="15" t="s">
        <v>92</v>
      </c>
      <c r="C12" s="15" t="s">
        <v>93</v>
      </c>
      <c r="D12" s="15" t="s">
        <v>157</v>
      </c>
      <c r="E12" s="15">
        <v>20</v>
      </c>
      <c r="F12" s="15">
        <v>541.0</v>
      </c>
      <c r="G12" s="15">
        <v>10.04</v>
      </c>
      <c r="H12" s="15">
        <v>10.04</v>
      </c>
      <c r="I12" s="15">
        <v>15.0</v>
      </c>
      <c r="J12" s="15">
        <v>76.0</v>
      </c>
      <c r="K12" s="15">
        <v>25.9</v>
      </c>
      <c r="L12" s="15">
        <v>620.0</v>
      </c>
      <c r="M12" s="16" t="s">
        <v>197</v>
      </c>
      <c r="N12" s="15">
        <v>1.17</v>
      </c>
      <c r="O12" s="15">
        <v>70.2</v>
      </c>
      <c r="P12" s="15">
        <v>6.65</v>
      </c>
    </row>
    <row r="13" spans="1:16">
      <c r="A13" s="15">
        <v>3</v>
      </c>
      <c r="B13" s="15" t="s">
        <v>92</v>
      </c>
      <c r="C13" s="15" t="s">
        <v>93</v>
      </c>
      <c r="D13" s="15" t="s">
        <v>157</v>
      </c>
      <c r="E13" s="15">
        <v>20</v>
      </c>
      <c r="F13" s="15">
        <v>541.0</v>
      </c>
      <c r="G13" s="15">
        <v>10.04</v>
      </c>
      <c r="H13" s="15">
        <v>10.04</v>
      </c>
      <c r="I13" s="15">
        <v>15.0</v>
      </c>
      <c r="J13" s="15">
        <v>76.0</v>
      </c>
      <c r="K13" s="15">
        <v>25.9</v>
      </c>
      <c r="L13" s="15">
        <v>620.0</v>
      </c>
      <c r="M13" s="16" t="s">
        <v>197</v>
      </c>
      <c r="N13" s="15">
        <v>1.17</v>
      </c>
      <c r="O13" s="15">
        <v>70.2</v>
      </c>
      <c r="P13" s="15">
        <v>6.65</v>
      </c>
    </row>
    <row r="14" spans="1:16">
      <c r="A14" s="15">
        <v>4</v>
      </c>
      <c r="B14" s="15" t="s">
        <v>92</v>
      </c>
      <c r="C14" s="15" t="s">
        <v>93</v>
      </c>
      <c r="D14" s="15" t="s">
        <v>157</v>
      </c>
      <c r="E14" s="15">
        <v>20</v>
      </c>
      <c r="F14" s="15">
        <v>541.0</v>
      </c>
      <c r="G14" s="15">
        <v>10.04</v>
      </c>
      <c r="H14" s="15">
        <v>10.04</v>
      </c>
      <c r="I14" s="15">
        <v>15.0</v>
      </c>
      <c r="J14" s="15">
        <v>76.0</v>
      </c>
      <c r="K14" s="15">
        <v>25.9</v>
      </c>
      <c r="L14" s="15">
        <v>620.0</v>
      </c>
      <c r="M14" s="16" t="s">
        <v>197</v>
      </c>
      <c r="N14" s="15">
        <v>1.17</v>
      </c>
      <c r="O14" s="15">
        <v>70.2</v>
      </c>
      <c r="P14" s="15">
        <v>6.65</v>
      </c>
    </row>
    <row r="15" spans="1:16">
      <c r="A15" s="15">
        <v>5</v>
      </c>
      <c r="B15" s="15" t="s">
        <v>120</v>
      </c>
      <c r="C15" s="15" t="s">
        <v>93</v>
      </c>
      <c r="D15" s="15" t="s">
        <v>157</v>
      </c>
      <c r="E15" s="15">
        <v>20</v>
      </c>
      <c r="F15" s="15">
        <v>540.0</v>
      </c>
      <c r="G15" s="15">
        <v>8.04</v>
      </c>
      <c r="H15" s="15">
        <v>8.04</v>
      </c>
      <c r="I15" s="15">
        <v>10.0</v>
      </c>
      <c r="J15" s="15">
        <v>89.0</v>
      </c>
      <c r="K15" s="15">
        <v>26.7</v>
      </c>
      <c r="L15" s="15">
        <v>574.0</v>
      </c>
      <c r="M15" s="16" t="s">
        <v>197</v>
      </c>
      <c r="N15" s="15">
        <v>1.24</v>
      </c>
      <c r="O15" s="15">
        <v>74.4</v>
      </c>
      <c r="P15" s="15">
        <v>8.02</v>
      </c>
    </row>
    <row r="16" spans="1:16">
      <c r="A16" s="15">
        <v>6</v>
      </c>
      <c r="B16" s="15" t="s">
        <v>120</v>
      </c>
      <c r="C16" s="15" t="s">
        <v>93</v>
      </c>
      <c r="D16" s="15" t="s">
        <v>157</v>
      </c>
      <c r="E16" s="15">
        <v>20</v>
      </c>
      <c r="F16" s="15">
        <v>540.0</v>
      </c>
      <c r="G16" s="15">
        <v>8.04</v>
      </c>
      <c r="H16" s="15">
        <v>8.04</v>
      </c>
      <c r="I16" s="15">
        <v>10.0</v>
      </c>
      <c r="J16" s="15">
        <v>89.0</v>
      </c>
      <c r="K16" s="15">
        <v>26.7</v>
      </c>
      <c r="L16" s="15">
        <v>574.0</v>
      </c>
      <c r="M16" s="16" t="s">
        <v>197</v>
      </c>
      <c r="N16" s="15">
        <v>1.24</v>
      </c>
      <c r="O16" s="15">
        <v>74.4</v>
      </c>
      <c r="P16" s="15">
        <v>8.02</v>
      </c>
    </row>
  </sheetData>
  <mergeCells>
    <mergeCell ref="A4:B4"/>
    <mergeCell ref="A9:F9"/>
    <mergeCell ref="G9:J9"/>
    <mergeCell ref="K9:P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8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0" customWidth="true" style="0"/>
    <col min="2" max="2" width="20" customWidth="true" style="0"/>
    <col min="3" max="3" width="20" customWidth="true" style="0"/>
    <col min="4" max="4" width="20" customWidth="true" style="0"/>
  </cols>
  <sheetData>
    <row r="2" spans="1:4">
      <c r="A2" s="8" t="s">
        <v>34</v>
      </c>
    </row>
    <row r="4" spans="1:4">
      <c r="A4" s="3" t="s">
        <v>198</v>
      </c>
      <c r="B4" s="5"/>
      <c r="C4" s="5"/>
      <c r="D4" s="5"/>
    </row>
    <row r="5" spans="1:4">
      <c r="A5" s="17" t="s">
        <v>199</v>
      </c>
      <c r="B5" s="17" t="s">
        <v>200</v>
      </c>
      <c r="C5" s="17" t="s">
        <v>201</v>
      </c>
      <c r="D5" s="17" t="s">
        <v>202</v>
      </c>
    </row>
    <row r="6" spans="1:4">
      <c r="A6" s="4" t="s">
        <v>92</v>
      </c>
      <c r="B6" s="7">
        <v>40.16</v>
      </c>
      <c r="C6" s="7">
        <v>144.58</v>
      </c>
      <c r="D6" s="7">
        <v>0.0</v>
      </c>
    </row>
    <row r="7" spans="1:4">
      <c r="A7" s="4" t="s">
        <v>105</v>
      </c>
      <c r="B7" s="7">
        <v>19.99</v>
      </c>
      <c r="C7" s="7">
        <v>71.97</v>
      </c>
      <c r="D7" s="7">
        <v>0.0</v>
      </c>
    </row>
    <row r="8" spans="1:4">
      <c r="A8" s="4" t="s">
        <v>108</v>
      </c>
      <c r="B8" s="7">
        <v>16.08</v>
      </c>
      <c r="C8" s="7">
        <v>57.89</v>
      </c>
      <c r="D8" s="7">
        <v>0.0</v>
      </c>
    </row>
    <row r="9" spans="1:4">
      <c r="A9" s="4" t="s">
        <v>110</v>
      </c>
      <c r="B9" s="7">
        <v>14.57</v>
      </c>
      <c r="C9" s="7">
        <v>52.44</v>
      </c>
      <c r="D9" s="7">
        <v>0.0</v>
      </c>
    </row>
    <row r="10" spans="1:4">
      <c r="A10" s="4" t="s">
        <v>111</v>
      </c>
      <c r="B10" s="7">
        <v>8.24</v>
      </c>
      <c r="C10" s="7">
        <v>0.0</v>
      </c>
      <c r="D10" s="7">
        <v>0.0</v>
      </c>
    </row>
    <row r="11" spans="1:4">
      <c r="A11" s="4" t="s">
        <v>116</v>
      </c>
      <c r="B11" s="7">
        <v>13.4</v>
      </c>
      <c r="C11" s="7">
        <v>0.0</v>
      </c>
      <c r="D11" s="7">
        <v>0.0</v>
      </c>
    </row>
    <row r="12" spans="1:4">
      <c r="A12" s="4" t="s">
        <v>117</v>
      </c>
      <c r="B12" s="7">
        <v>13.11</v>
      </c>
      <c r="C12" s="7">
        <v>0.0</v>
      </c>
      <c r="D12" s="7">
        <v>50.0</v>
      </c>
    </row>
    <row r="13" spans="1:4">
      <c r="A13" s="4" t="s">
        <v>119</v>
      </c>
      <c r="B13" s="7">
        <v>13.11</v>
      </c>
      <c r="C13" s="7">
        <v>0.0</v>
      </c>
      <c r="D13" s="7">
        <v>0.0</v>
      </c>
    </row>
    <row r="14" spans="1:4">
      <c r="A14" s="4" t="s">
        <v>120</v>
      </c>
      <c r="B14" s="7">
        <v>16.08</v>
      </c>
      <c r="C14" s="7">
        <v>0.0</v>
      </c>
      <c r="D14" s="7">
        <v>75.0</v>
      </c>
    </row>
    <row r="15" spans="1:4">
      <c r="A15" s="4" t="s">
        <v>121</v>
      </c>
      <c r="B15" s="7">
        <v>1.8</v>
      </c>
      <c r="C15" s="7">
        <v>0.0</v>
      </c>
      <c r="D15" s="7">
        <v>25.0</v>
      </c>
    </row>
    <row r="16" spans="1:4">
      <c r="A16" s="4" t="s">
        <v>121</v>
      </c>
      <c r="B16" s="7">
        <v>2.14</v>
      </c>
      <c r="C16" s="7">
        <v>0.0</v>
      </c>
      <c r="D16" s="7">
        <v>25.0</v>
      </c>
    </row>
    <row r="17" spans="1:4">
      <c r="A17" s="4" t="s">
        <v>123</v>
      </c>
      <c r="B17" s="7">
        <v>82.88</v>
      </c>
      <c r="C17" s="7">
        <v>0.0</v>
      </c>
      <c r="D17" s="7">
        <v>0.0</v>
      </c>
    </row>
    <row r="18" spans="1:4">
      <c r="A18" s="9" t="s">
        <v>40</v>
      </c>
      <c r="B18" s="10">
        <v>241.55</v>
      </c>
      <c r="C18" s="10">
        <v>326.88</v>
      </c>
      <c r="D18" s="10">
        <v>175.0</v>
      </c>
    </row>
  </sheetData>
  <mergeCells>
    <mergeCell ref="A4:D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0" customWidth="true" style="0"/>
    <col min="2" max="2" width="20" customWidth="true" style="0"/>
    <col min="3" max="3" width="20" customWidth="true" style="0"/>
    <col min="4" max="4" width="40" customWidth="true" style="0"/>
    <col min="5" max="5" width="20" customWidth="true" style="0"/>
    <col min="6" max="6" width="20" customWidth="true" style="0"/>
    <col min="7" max="7" width="20" customWidth="true" style="0"/>
  </cols>
  <sheetData>
    <row r="2" spans="1:7">
      <c r="A2" s="18" t="s">
        <v>150</v>
      </c>
      <c r="B2" s="18" t="s">
        <v>151</v>
      </c>
      <c r="C2" s="18" t="s">
        <v>74</v>
      </c>
      <c r="D2" s="18" t="s">
        <v>152</v>
      </c>
      <c r="E2" s="18" t="s">
        <v>153</v>
      </c>
      <c r="F2" s="18" t="s">
        <v>154</v>
      </c>
      <c r="G2" s="18" t="s">
        <v>146</v>
      </c>
    </row>
    <row r="3" spans="1:7">
      <c r="A3" s="7" t="s">
        <v>160</v>
      </c>
      <c r="B3" s="7" t="s">
        <v>161</v>
      </c>
      <c r="C3" s="7">
        <v>21</v>
      </c>
      <c r="D3" s="7" t="s">
        <v>162</v>
      </c>
      <c r="E3" s="7" t="s">
        <v>163</v>
      </c>
      <c r="F3" s="7">
        <v>2810</v>
      </c>
      <c r="G3" s="7">
        <v>1</v>
      </c>
    </row>
    <row r="4" spans="1:7">
      <c r="A4" s="7" t="s">
        <v>160</v>
      </c>
      <c r="B4" s="7" t="s">
        <v>161</v>
      </c>
      <c r="C4" s="7">
        <v>10</v>
      </c>
      <c r="D4" s="7" t="s">
        <v>165</v>
      </c>
      <c r="E4" s="7" t="s">
        <v>166</v>
      </c>
      <c r="F4" s="7">
        <v>4164</v>
      </c>
      <c r="G4" s="7">
        <v>2</v>
      </c>
    </row>
    <row r="5" spans="1:7">
      <c r="A5" s="7" t="s">
        <v>160</v>
      </c>
      <c r="B5" s="7" t="s">
        <v>161</v>
      </c>
      <c r="C5" s="7">
        <v>21</v>
      </c>
      <c r="D5" s="7" t="s">
        <v>169</v>
      </c>
      <c r="E5" s="7" t="s">
        <v>170</v>
      </c>
      <c r="F5" s="7">
        <v>5000</v>
      </c>
      <c r="G5" s="7">
        <v>1</v>
      </c>
    </row>
    <row r="6" spans="1:7">
      <c r="A6" s="7" t="s">
        <v>160</v>
      </c>
      <c r="B6" s="7" t="s">
        <v>161</v>
      </c>
      <c r="C6" s="7">
        <v>10</v>
      </c>
      <c r="D6" s="7" t="s">
        <v>172</v>
      </c>
      <c r="E6" s="7" t="s">
        <v>173</v>
      </c>
      <c r="F6" s="7">
        <v>1066</v>
      </c>
      <c r="G6" s="7">
        <v>1</v>
      </c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0" customWidth="true" style="0"/>
    <col min="2" max="2" width="25" customWidth="true" style="0"/>
    <col min="3" max="3" width="25" customWidth="true" style="0"/>
  </cols>
  <sheetData>
    <row r="2" spans="1:3">
      <c r="A2" s="8" t="s">
        <v>34</v>
      </c>
    </row>
    <row r="4" spans="1:3">
      <c r="A4" s="17" t="s">
        <v>203</v>
      </c>
      <c r="B4" s="17" t="s">
        <v>204</v>
      </c>
      <c r="C4" s="17" t="s">
        <v>205</v>
      </c>
    </row>
    <row r="5" spans="1:3">
      <c r="A5" s="4" t="s">
        <v>23</v>
      </c>
      <c r="B5" s="7">
        <v>0.17</v>
      </c>
      <c r="C5" s="7">
        <v>1191.0</v>
      </c>
    </row>
    <row r="6" spans="1:3">
      <c r="A6" s="4" t="s">
        <v>25</v>
      </c>
      <c r="B6" s="7">
        <v>0.188</v>
      </c>
      <c r="C6" s="7">
        <v>227.0</v>
      </c>
    </row>
    <row r="7" spans="1:3">
      <c r="A7" s="4" t="s">
        <v>27</v>
      </c>
      <c r="B7" s="7">
        <v>0.165</v>
      </c>
      <c r="C7" s="7">
        <v>489.0</v>
      </c>
    </row>
    <row r="8" spans="1:3">
      <c r="A8" s="4" t="s">
        <v>29</v>
      </c>
      <c r="B8" s="7">
        <v>1.2</v>
      </c>
      <c r="C8" s="7">
        <v>1286.0</v>
      </c>
    </row>
    <row r="9" spans="1:3">
      <c r="A9" s="4" t="s">
        <v>32</v>
      </c>
      <c r="B9" s="7">
        <v>1.8</v>
      </c>
      <c r="C9" s="7">
        <v>255.0</v>
      </c>
    </row>
    <row r="10" spans="1:3">
      <c r="A10" s="9" t="s">
        <v>40</v>
      </c>
      <c r="B10" s="9"/>
      <c r="C10" s="10">
        <v>3448.0</v>
      </c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Vloerverwarming</vt:lpstr>
      <vt:lpstr>Ventilatie</vt:lpstr>
      <vt:lpstr>Radiatoren</vt:lpstr>
      <vt:lpstr>Transmissie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2023-05-08T16:20:04+02:00</dcterms:created>
  <dcterms:modified xsi:type="dcterms:W3CDTF">2023-05-08T16:20:04+02:00</dcterms:modified>
  <dc:title>Untitled Spreadsheet</dc:title>
  <dc:description/>
  <dc:subject/>
  <cp:keywords/>
  <cp:category/>
</cp:coreProperties>
</file>